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gao\OneDrive\Escritorio\CF-1\"/>
    </mc:Choice>
  </mc:AlternateContent>
  <bookViews>
    <workbookView xWindow="360" yWindow="405" windowWidth="15015" windowHeight="7380"/>
  </bookViews>
  <sheets>
    <sheet name="CONTRALORIAS TERR." sheetId="6" r:id="rId1"/>
  </sheets>
  <calcPr calcId="152511"/>
  <customWorkbookViews>
    <customWorkbookView name="Rodriguez Tibocha, Jaime - Vista personalizada" guid="{0134AA8B-35C5-4A2F-87FD-1BCE95469475}" mergeInterval="0" personalView="1" maximized="1" xWindow="1" yWindow="1" windowWidth="1024" windowHeight="548" activeSheetId="4"/>
  </customWorkbookViews>
</workbook>
</file>

<file path=xl/calcChain.xml><?xml version="1.0" encoding="utf-8"?>
<calcChain xmlns="http://schemas.openxmlformats.org/spreadsheetml/2006/main">
  <c r="AG50" i="6" l="1"/>
  <c r="AI50" i="6"/>
  <c r="R50" i="6"/>
  <c r="P50" i="6"/>
  <c r="N50" i="6"/>
  <c r="AI12" i="6" l="1"/>
  <c r="AI11" i="6"/>
  <c r="AG12" i="6"/>
  <c r="AG11" i="6"/>
  <c r="AJ17" i="6" l="1"/>
  <c r="AJ19" i="6"/>
  <c r="AJ21" i="6"/>
  <c r="AJ23" i="6"/>
  <c r="AJ25" i="6"/>
  <c r="AJ27" i="6"/>
  <c r="AJ29" i="6"/>
  <c r="AJ31" i="6"/>
  <c r="AJ33" i="6"/>
  <c r="AJ35" i="6"/>
  <c r="AJ37" i="6"/>
  <c r="AJ39" i="6"/>
  <c r="AJ41" i="6"/>
  <c r="AJ43" i="6"/>
  <c r="AJ45" i="6"/>
  <c r="AJ47" i="6"/>
  <c r="AJ49" i="6"/>
  <c r="AJ16" i="6"/>
  <c r="AK16" i="6" s="1"/>
  <c r="AL16" i="6" s="1"/>
  <c r="AJ18" i="6"/>
  <c r="AJ20" i="6"/>
  <c r="AJ22" i="6"/>
  <c r="AJ24" i="6"/>
  <c r="AJ26" i="6"/>
  <c r="AJ28" i="6"/>
  <c r="AJ30" i="6"/>
  <c r="AJ32" i="6"/>
  <c r="AJ34" i="6"/>
  <c r="AJ36" i="6"/>
  <c r="AJ38" i="6"/>
  <c r="AJ40" i="6"/>
  <c r="AJ42" i="6"/>
  <c r="AJ44" i="6"/>
  <c r="AJ46" i="6"/>
  <c r="AJ48" i="6"/>
  <c r="AJ15" i="6"/>
  <c r="AH17" i="6"/>
  <c r="AK17" i="6" s="1"/>
  <c r="AL17" i="6" s="1"/>
  <c r="AH19" i="6"/>
  <c r="AH21" i="6"/>
  <c r="AH23" i="6"/>
  <c r="AH25" i="6"/>
  <c r="AH27" i="6"/>
  <c r="AH29" i="6"/>
  <c r="AK29" i="6" s="1"/>
  <c r="AL29" i="6" s="1"/>
  <c r="AH31" i="6"/>
  <c r="AH33" i="6"/>
  <c r="AK33" i="6" s="1"/>
  <c r="AL33" i="6" s="1"/>
  <c r="AH35" i="6"/>
  <c r="AH37" i="6"/>
  <c r="AH39" i="6"/>
  <c r="AH41" i="6"/>
  <c r="AH43" i="6"/>
  <c r="AK43" i="6" s="1"/>
  <c r="AL43" i="6" s="1"/>
  <c r="AH45" i="6"/>
  <c r="AH47" i="6"/>
  <c r="AK47" i="6" s="1"/>
  <c r="AL47" i="6" s="1"/>
  <c r="AH49" i="6"/>
  <c r="AH16" i="6"/>
  <c r="AH18" i="6"/>
  <c r="AH20" i="6"/>
  <c r="AH22" i="6"/>
  <c r="AH24" i="6"/>
  <c r="AH26" i="6"/>
  <c r="AH28" i="6"/>
  <c r="AH30" i="6"/>
  <c r="AH32" i="6"/>
  <c r="AH34" i="6"/>
  <c r="AK34" i="6" s="1"/>
  <c r="AL34" i="6" s="1"/>
  <c r="AH36" i="6"/>
  <c r="AH38" i="6"/>
  <c r="AH40" i="6"/>
  <c r="AH42" i="6"/>
  <c r="AK42" i="6" s="1"/>
  <c r="AL42" i="6" s="1"/>
  <c r="AH44" i="6"/>
  <c r="AH46" i="6"/>
  <c r="AH48" i="6"/>
  <c r="AH15" i="6"/>
  <c r="AK38" i="6"/>
  <c r="AL38" i="6" s="1"/>
  <c r="AK46" i="6"/>
  <c r="AL46" i="6" s="1"/>
  <c r="AK25" i="6"/>
  <c r="AL25" i="6" s="1"/>
  <c r="AK27" i="6"/>
  <c r="AL27" i="6" s="1"/>
  <c r="AK35" i="6"/>
  <c r="AL35" i="6" s="1"/>
  <c r="AK41" i="6"/>
  <c r="AL41" i="6" s="1"/>
  <c r="AK49" i="6"/>
  <c r="AL49" i="6" s="1"/>
  <c r="AK45" i="6" l="1"/>
  <c r="AL45" i="6" s="1"/>
  <c r="AK39" i="6"/>
  <c r="AL39" i="6" s="1"/>
  <c r="AK37" i="6"/>
  <c r="AL37" i="6" s="1"/>
  <c r="AK20" i="6"/>
  <c r="AL20" i="6" s="1"/>
  <c r="AK31" i="6"/>
  <c r="AL31" i="6" s="1"/>
  <c r="AK21" i="6"/>
  <c r="AL21" i="6" s="1"/>
  <c r="AK24" i="6"/>
  <c r="AL24" i="6" s="1"/>
  <c r="AK48" i="6"/>
  <c r="AL48" i="6" s="1"/>
  <c r="AK44" i="6"/>
  <c r="AL44" i="6" s="1"/>
  <c r="AK40" i="6"/>
  <c r="AL40" i="6" s="1"/>
  <c r="AK36" i="6"/>
  <c r="AL36" i="6" s="1"/>
  <c r="AK32" i="6"/>
  <c r="AL32" i="6" s="1"/>
  <c r="AK28" i="6"/>
  <c r="AL28" i="6" s="1"/>
  <c r="AK30" i="6"/>
  <c r="AL30" i="6" s="1"/>
  <c r="AK26" i="6"/>
  <c r="AL26" i="6" s="1"/>
  <c r="AK15" i="6"/>
  <c r="AL15" i="6" s="1"/>
  <c r="AK19" i="6"/>
  <c r="AL19" i="6" s="1"/>
  <c r="AK23" i="6"/>
  <c r="AL23" i="6" s="1"/>
  <c r="AK18" i="6"/>
  <c r="AL18" i="6" s="1"/>
  <c r="AK22" i="6"/>
  <c r="AL22" i="6" s="1"/>
  <c r="R12" i="6"/>
  <c r="P12" i="6"/>
  <c r="N12" i="6"/>
  <c r="R11" i="6"/>
  <c r="P11" i="6"/>
  <c r="Q18" i="6" s="1"/>
  <c r="N11" i="6"/>
  <c r="O15" i="6" s="1"/>
  <c r="J50" i="6"/>
  <c r="H50" i="6"/>
  <c r="F50" i="6"/>
  <c r="D50" i="6"/>
  <c r="J12" i="6"/>
  <c r="J11" i="6"/>
  <c r="H12" i="6"/>
  <c r="H11" i="6"/>
  <c r="F12" i="6"/>
  <c r="F11" i="6"/>
  <c r="G15" i="6" s="1"/>
  <c r="D12" i="6"/>
  <c r="D11" i="6"/>
  <c r="B50" i="6"/>
  <c r="B12" i="6"/>
  <c r="B11" i="6"/>
  <c r="C15" i="6" s="1"/>
  <c r="K15" i="6" l="1"/>
  <c r="K17" i="6"/>
  <c r="K19" i="6"/>
  <c r="K21" i="6"/>
  <c r="K23" i="6"/>
  <c r="K25" i="6"/>
  <c r="K27" i="6"/>
  <c r="K29" i="6"/>
  <c r="K31" i="6"/>
  <c r="K33" i="6"/>
  <c r="K35" i="6"/>
  <c r="K37" i="6"/>
  <c r="K39" i="6"/>
  <c r="K41" i="6"/>
  <c r="K43" i="6"/>
  <c r="K45" i="6"/>
  <c r="K47" i="6"/>
  <c r="K49" i="6"/>
  <c r="K16" i="6"/>
  <c r="K18" i="6"/>
  <c r="K20" i="6"/>
  <c r="K22" i="6"/>
  <c r="K24" i="6"/>
  <c r="K26" i="6"/>
  <c r="K28" i="6"/>
  <c r="K30" i="6"/>
  <c r="K32" i="6"/>
  <c r="K34" i="6"/>
  <c r="K36" i="6"/>
  <c r="K38" i="6"/>
  <c r="K40" i="6"/>
  <c r="K42" i="6"/>
  <c r="K44" i="6"/>
  <c r="K46" i="6"/>
  <c r="K48" i="6"/>
  <c r="S17" i="6"/>
  <c r="S19" i="6"/>
  <c r="S21" i="6"/>
  <c r="S23" i="6"/>
  <c r="S25" i="6"/>
  <c r="S27" i="6"/>
  <c r="S29" i="6"/>
  <c r="S31" i="6"/>
  <c r="S33" i="6"/>
  <c r="S35" i="6"/>
  <c r="S37" i="6"/>
  <c r="S39" i="6"/>
  <c r="S41" i="6"/>
  <c r="S43" i="6"/>
  <c r="S45" i="6"/>
  <c r="S47" i="6"/>
  <c r="S49" i="6"/>
  <c r="S16" i="6"/>
  <c r="S18" i="6"/>
  <c r="S20" i="6"/>
  <c r="S22" i="6"/>
  <c r="S24" i="6"/>
  <c r="S26" i="6"/>
  <c r="S28" i="6"/>
  <c r="S30" i="6"/>
  <c r="S32" i="6"/>
  <c r="S34" i="6"/>
  <c r="S36" i="6"/>
  <c r="S38" i="6"/>
  <c r="S40" i="6"/>
  <c r="S42" i="6"/>
  <c r="S44" i="6"/>
  <c r="S46" i="6"/>
  <c r="S48" i="6"/>
  <c r="S15" i="6"/>
  <c r="Q17" i="6"/>
  <c r="T17" i="6" s="1"/>
  <c r="U17" i="6" s="1"/>
  <c r="Q19" i="6"/>
  <c r="Q21" i="6"/>
  <c r="Q23" i="6"/>
  <c r="Q25" i="6"/>
  <c r="Q27" i="6"/>
  <c r="Q29" i="6"/>
  <c r="Q31" i="6"/>
  <c r="Q33" i="6"/>
  <c r="Q35" i="6"/>
  <c r="Q37" i="6"/>
  <c r="Q39" i="6"/>
  <c r="Q41" i="6"/>
  <c r="Q43" i="6"/>
  <c r="Q45" i="6"/>
  <c r="Q47" i="6"/>
  <c r="Q49" i="6"/>
  <c r="Q16" i="6"/>
  <c r="Q20" i="6"/>
  <c r="Q22" i="6"/>
  <c r="Q24" i="6"/>
  <c r="Q26" i="6"/>
  <c r="Q28" i="6"/>
  <c r="Q30" i="6"/>
  <c r="Q32" i="6"/>
  <c r="Q34" i="6"/>
  <c r="Q36" i="6"/>
  <c r="Q38" i="6"/>
  <c r="Q40" i="6"/>
  <c r="Q42" i="6"/>
  <c r="Q44" i="6"/>
  <c r="Q46" i="6"/>
  <c r="Q48" i="6"/>
  <c r="Q15" i="6"/>
  <c r="O17" i="6"/>
  <c r="O19" i="6"/>
  <c r="O21" i="6"/>
  <c r="O23" i="6"/>
  <c r="O25" i="6"/>
  <c r="O27" i="6"/>
  <c r="O29" i="6"/>
  <c r="O31" i="6"/>
  <c r="O33" i="6"/>
  <c r="O35" i="6"/>
  <c r="O37" i="6"/>
  <c r="O39" i="6"/>
  <c r="O41" i="6"/>
  <c r="O43" i="6"/>
  <c r="O45" i="6"/>
  <c r="O47" i="6"/>
  <c r="O49" i="6"/>
  <c r="O16" i="6"/>
  <c r="O18" i="6"/>
  <c r="O20" i="6"/>
  <c r="O22" i="6"/>
  <c r="O24" i="6"/>
  <c r="O26" i="6"/>
  <c r="O28" i="6"/>
  <c r="O30" i="6"/>
  <c r="O32" i="6"/>
  <c r="O34" i="6"/>
  <c r="O36" i="6"/>
  <c r="O38" i="6"/>
  <c r="O40" i="6"/>
  <c r="O42" i="6"/>
  <c r="O44" i="6"/>
  <c r="O46" i="6"/>
  <c r="O48" i="6"/>
  <c r="G17" i="6"/>
  <c r="G19" i="6"/>
  <c r="G21" i="6"/>
  <c r="G23" i="6"/>
  <c r="G25" i="6"/>
  <c r="G27" i="6"/>
  <c r="G29" i="6"/>
  <c r="G31" i="6"/>
  <c r="G33" i="6"/>
  <c r="G35" i="6"/>
  <c r="G37" i="6"/>
  <c r="G39" i="6"/>
  <c r="G41" i="6"/>
  <c r="G43" i="6"/>
  <c r="G45" i="6"/>
  <c r="G47" i="6"/>
  <c r="G49" i="6"/>
  <c r="G16" i="6"/>
  <c r="G18" i="6"/>
  <c r="G20" i="6"/>
  <c r="G22" i="6"/>
  <c r="G24" i="6"/>
  <c r="G26" i="6"/>
  <c r="G28" i="6"/>
  <c r="G30" i="6"/>
  <c r="G32" i="6"/>
  <c r="G34" i="6"/>
  <c r="G36" i="6"/>
  <c r="G38" i="6"/>
  <c r="G40" i="6"/>
  <c r="G42" i="6"/>
  <c r="G44" i="6"/>
  <c r="G46" i="6"/>
  <c r="G48" i="6"/>
  <c r="E17" i="6"/>
  <c r="E19" i="6"/>
  <c r="E21" i="6"/>
  <c r="E23" i="6"/>
  <c r="E25" i="6"/>
  <c r="E27" i="6"/>
  <c r="E29" i="6"/>
  <c r="E31" i="6"/>
  <c r="E33" i="6"/>
  <c r="E35" i="6"/>
  <c r="E37" i="6"/>
  <c r="E39" i="6"/>
  <c r="E41" i="6"/>
  <c r="E43" i="6"/>
  <c r="E45" i="6"/>
  <c r="E47" i="6"/>
  <c r="E49" i="6"/>
  <c r="E16" i="6"/>
  <c r="E18" i="6"/>
  <c r="E20" i="6"/>
  <c r="E22" i="6"/>
  <c r="E24" i="6"/>
  <c r="E26" i="6"/>
  <c r="E28" i="6"/>
  <c r="E30" i="6"/>
  <c r="E32" i="6"/>
  <c r="E34" i="6"/>
  <c r="E36" i="6"/>
  <c r="E38" i="6"/>
  <c r="E40" i="6"/>
  <c r="E42" i="6"/>
  <c r="E44" i="6"/>
  <c r="E46" i="6"/>
  <c r="E48" i="6"/>
  <c r="E15" i="6"/>
  <c r="I17" i="6"/>
  <c r="I25" i="6"/>
  <c r="I27" i="6"/>
  <c r="I29" i="6"/>
  <c r="I31" i="6"/>
  <c r="I33" i="6"/>
  <c r="I35" i="6"/>
  <c r="I37" i="6"/>
  <c r="I39" i="6"/>
  <c r="I41" i="6"/>
  <c r="I43" i="6"/>
  <c r="I45" i="6"/>
  <c r="I47" i="6"/>
  <c r="I49" i="6"/>
  <c r="I26" i="6"/>
  <c r="I28" i="6"/>
  <c r="I30" i="6"/>
  <c r="I32" i="6"/>
  <c r="I34" i="6"/>
  <c r="I36" i="6"/>
  <c r="I38" i="6"/>
  <c r="I40" i="6"/>
  <c r="I42" i="6"/>
  <c r="I44" i="6"/>
  <c r="I46" i="6"/>
  <c r="I48" i="6"/>
  <c r="C17" i="6"/>
  <c r="C26" i="6"/>
  <c r="C28" i="6"/>
  <c r="C30" i="6"/>
  <c r="C32" i="6"/>
  <c r="C34" i="6"/>
  <c r="C36" i="6"/>
  <c r="C38" i="6"/>
  <c r="C40" i="6"/>
  <c r="C42" i="6"/>
  <c r="C44" i="6"/>
  <c r="C46" i="6"/>
  <c r="C48" i="6"/>
  <c r="C25" i="6"/>
  <c r="C27" i="6"/>
  <c r="C29" i="6"/>
  <c r="C31" i="6"/>
  <c r="C33" i="6"/>
  <c r="C35" i="6"/>
  <c r="C37" i="6"/>
  <c r="C39" i="6"/>
  <c r="C41" i="6"/>
  <c r="C43" i="6"/>
  <c r="C45" i="6"/>
  <c r="C47" i="6"/>
  <c r="C49" i="6"/>
  <c r="C24" i="6"/>
  <c r="C22" i="6"/>
  <c r="C20" i="6"/>
  <c r="C18" i="6"/>
  <c r="C16" i="6"/>
  <c r="C23" i="6"/>
  <c r="C21" i="6"/>
  <c r="C19" i="6"/>
  <c r="I15" i="6"/>
  <c r="I24" i="6"/>
  <c r="I22" i="6"/>
  <c r="I20" i="6"/>
  <c r="I18" i="6"/>
  <c r="I16" i="6"/>
  <c r="I23" i="6"/>
  <c r="I21" i="6"/>
  <c r="I19" i="6"/>
  <c r="L17" i="6" l="1"/>
  <c r="M17" i="6" s="1"/>
  <c r="T23" i="6"/>
  <c r="U23" i="6" s="1"/>
  <c r="L47" i="6"/>
  <c r="M47" i="6" s="1"/>
  <c r="AN47" i="6"/>
  <c r="L43" i="6"/>
  <c r="M43" i="6" s="1"/>
  <c r="AN43" i="6"/>
  <c r="L39" i="6"/>
  <c r="M39" i="6" s="1"/>
  <c r="AN39" i="6"/>
  <c r="L35" i="6"/>
  <c r="M35" i="6" s="1"/>
  <c r="AN35" i="6"/>
  <c r="L31" i="6"/>
  <c r="M31" i="6" s="1"/>
  <c r="AN31" i="6"/>
  <c r="L27" i="6"/>
  <c r="M27" i="6" s="1"/>
  <c r="AN27" i="6"/>
  <c r="AN48" i="6"/>
  <c r="L48" i="6"/>
  <c r="M48" i="6" s="1"/>
  <c r="AN44" i="6"/>
  <c r="L44" i="6"/>
  <c r="M44" i="6" s="1"/>
  <c r="AN40" i="6"/>
  <c r="L40" i="6"/>
  <c r="M40" i="6" s="1"/>
  <c r="AN36" i="6"/>
  <c r="L36" i="6"/>
  <c r="M36" i="6" s="1"/>
  <c r="AN32" i="6"/>
  <c r="L32" i="6"/>
  <c r="M32" i="6" s="1"/>
  <c r="AN28" i="6"/>
  <c r="L28" i="6"/>
  <c r="M28" i="6" s="1"/>
  <c r="T46" i="6"/>
  <c r="U46" i="6" s="1"/>
  <c r="T42" i="6"/>
  <c r="U42" i="6" s="1"/>
  <c r="T38" i="6"/>
  <c r="U38" i="6" s="1"/>
  <c r="T34" i="6"/>
  <c r="U34" i="6" s="1"/>
  <c r="T30" i="6"/>
  <c r="U30" i="6" s="1"/>
  <c r="T26" i="6"/>
  <c r="U26" i="6" s="1"/>
  <c r="T47" i="6"/>
  <c r="U47" i="6" s="1"/>
  <c r="T43" i="6"/>
  <c r="U43" i="6" s="1"/>
  <c r="T39" i="6"/>
  <c r="U39" i="6" s="1"/>
  <c r="T35" i="6"/>
  <c r="U35" i="6" s="1"/>
  <c r="T31" i="6"/>
  <c r="U31" i="6" s="1"/>
  <c r="T27" i="6"/>
  <c r="U27" i="6" s="1"/>
  <c r="L49" i="6"/>
  <c r="M49" i="6" s="1"/>
  <c r="AN49" i="6"/>
  <c r="L45" i="6"/>
  <c r="M45" i="6" s="1"/>
  <c r="AN45" i="6"/>
  <c r="L41" i="6"/>
  <c r="M41" i="6" s="1"/>
  <c r="AN41" i="6"/>
  <c r="L37" i="6"/>
  <c r="M37" i="6" s="1"/>
  <c r="AN37" i="6"/>
  <c r="L33" i="6"/>
  <c r="M33" i="6" s="1"/>
  <c r="AN33" i="6"/>
  <c r="L29" i="6"/>
  <c r="M29" i="6" s="1"/>
  <c r="AN29" i="6"/>
  <c r="L25" i="6"/>
  <c r="M25" i="6" s="1"/>
  <c r="AN25" i="6"/>
  <c r="AN46" i="6"/>
  <c r="L46" i="6"/>
  <c r="M46" i="6" s="1"/>
  <c r="AN42" i="6"/>
  <c r="L42" i="6"/>
  <c r="M42" i="6" s="1"/>
  <c r="AN38" i="6"/>
  <c r="L38" i="6"/>
  <c r="M38" i="6" s="1"/>
  <c r="AN34" i="6"/>
  <c r="L34" i="6"/>
  <c r="M34" i="6" s="1"/>
  <c r="AN30" i="6"/>
  <c r="L30" i="6"/>
  <c r="M30" i="6" s="1"/>
  <c r="AN26" i="6"/>
  <c r="L26" i="6"/>
  <c r="M26" i="6" s="1"/>
  <c r="T48" i="6"/>
  <c r="U48" i="6" s="1"/>
  <c r="T44" i="6"/>
  <c r="U44" i="6" s="1"/>
  <c r="T40" i="6"/>
  <c r="U40" i="6" s="1"/>
  <c r="T36" i="6"/>
  <c r="U36" i="6" s="1"/>
  <c r="T32" i="6"/>
  <c r="U32" i="6" s="1"/>
  <c r="T28" i="6"/>
  <c r="U28" i="6" s="1"/>
  <c r="T49" i="6"/>
  <c r="U49" i="6" s="1"/>
  <c r="T45" i="6"/>
  <c r="U45" i="6" s="1"/>
  <c r="T41" i="6"/>
  <c r="U41" i="6" s="1"/>
  <c r="T37" i="6"/>
  <c r="U37" i="6" s="1"/>
  <c r="T33" i="6"/>
  <c r="U33" i="6" s="1"/>
  <c r="T29" i="6"/>
  <c r="U29" i="6" s="1"/>
  <c r="T25" i="6"/>
  <c r="U25" i="6" s="1"/>
  <c r="T18" i="6"/>
  <c r="U18" i="6" s="1"/>
  <c r="L23" i="6"/>
  <c r="M23" i="6" s="1"/>
  <c r="T21" i="6"/>
  <c r="U21" i="6" s="1"/>
  <c r="T22" i="6"/>
  <c r="U22" i="6" s="1"/>
  <c r="AN17" i="6"/>
  <c r="AN21" i="6"/>
  <c r="AN18" i="6"/>
  <c r="AN22" i="6"/>
  <c r="AN15" i="6"/>
  <c r="AN19" i="6"/>
  <c r="AN23" i="6"/>
  <c r="AN16" i="6"/>
  <c r="AN20" i="6"/>
  <c r="AN24" i="6"/>
  <c r="T15" i="6"/>
  <c r="U15" i="6" s="1"/>
  <c r="T19" i="6"/>
  <c r="U19" i="6" s="1"/>
  <c r="T16" i="6"/>
  <c r="U16" i="6" s="1"/>
  <c r="T20" i="6"/>
  <c r="U20" i="6" s="1"/>
  <c r="T24" i="6"/>
  <c r="U24" i="6" s="1"/>
  <c r="L15" i="6"/>
  <c r="M15" i="6" s="1"/>
  <c r="L16" i="6"/>
  <c r="M16" i="6" s="1"/>
  <c r="L19" i="6"/>
  <c r="M19" i="6" s="1"/>
  <c r="L20" i="6"/>
  <c r="M20" i="6" s="1"/>
  <c r="L24" i="6"/>
  <c r="M24" i="6" s="1"/>
  <c r="L21" i="6"/>
  <c r="M21" i="6" s="1"/>
  <c r="L18" i="6"/>
  <c r="M18" i="6" s="1"/>
  <c r="L22" i="6"/>
  <c r="M22" i="6" s="1"/>
  <c r="AP10" i="6" l="1"/>
  <c r="AP9" i="6"/>
  <c r="AO17" i="6" s="1"/>
  <c r="AP17" i="6" s="1"/>
  <c r="AP12" i="6"/>
  <c r="AP11" i="6"/>
  <c r="AO25" i="6" l="1"/>
  <c r="AO37" i="6"/>
  <c r="AP37" i="6" s="1"/>
  <c r="AO35" i="6"/>
  <c r="AP35" i="6" s="1"/>
  <c r="AO43" i="6"/>
  <c r="AP43" i="6" s="1"/>
  <c r="AO27" i="6"/>
  <c r="AP27" i="6" s="1"/>
  <c r="AO48" i="6"/>
  <c r="AP48" i="6" s="1"/>
  <c r="AO47" i="6"/>
  <c r="AP47" i="6" s="1"/>
  <c r="AO39" i="6"/>
  <c r="AP39" i="6" s="1"/>
  <c r="AO31" i="6"/>
  <c r="AP31" i="6" s="1"/>
  <c r="AO49" i="6"/>
  <c r="AP49" i="6" s="1"/>
  <c r="AO29" i="6"/>
  <c r="AP29" i="6" s="1"/>
  <c r="AO44" i="6"/>
  <c r="AP44" i="6" s="1"/>
  <c r="AO36" i="6"/>
  <c r="AP36" i="6" s="1"/>
  <c r="AO28" i="6"/>
  <c r="AP28" i="6" s="1"/>
  <c r="AO42" i="6"/>
  <c r="AP42" i="6" s="1"/>
  <c r="AO34" i="6"/>
  <c r="AP34" i="6" s="1"/>
  <c r="AO26" i="6"/>
  <c r="AP26" i="6" s="1"/>
  <c r="AO41" i="6"/>
  <c r="AP41" i="6" s="1"/>
  <c r="AP25" i="6"/>
  <c r="AO40" i="6"/>
  <c r="AP40" i="6" s="1"/>
  <c r="AO32" i="6"/>
  <c r="AP32" i="6" s="1"/>
  <c r="AO46" i="6"/>
  <c r="AP46" i="6" s="1"/>
  <c r="AO38" i="6"/>
  <c r="AP38" i="6" s="1"/>
  <c r="AO30" i="6"/>
  <c r="AP30" i="6" s="1"/>
  <c r="AO45" i="6"/>
  <c r="AP45" i="6" s="1"/>
  <c r="AO33" i="6"/>
  <c r="AP33" i="6" s="1"/>
  <c r="AO19" i="6"/>
  <c r="AP19" i="6" s="1"/>
  <c r="AO24" i="6"/>
  <c r="AP24" i="6" s="1"/>
  <c r="AO22" i="6"/>
  <c r="AP22" i="6" s="1"/>
  <c r="AO23" i="6"/>
  <c r="AP23" i="6" s="1"/>
  <c r="AO20" i="6"/>
  <c r="AP20" i="6" s="1"/>
  <c r="AO21" i="6"/>
  <c r="AP21" i="6" s="1"/>
  <c r="AO18" i="6"/>
  <c r="AP18" i="6" s="1"/>
  <c r="AO16" i="6"/>
  <c r="AP16" i="6" s="1"/>
  <c r="AO15" i="6"/>
  <c r="AP15" i="6" s="1"/>
  <c r="AP8" i="6" l="1"/>
  <c r="AP7" i="6"/>
</calcChain>
</file>

<file path=xl/comments1.xml><?xml version="1.0" encoding="utf-8"?>
<comments xmlns="http://schemas.openxmlformats.org/spreadsheetml/2006/main">
  <authors>
    <author>Rodriguez Tibocha, Jaime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VALORES ASIGNADOS Y PONDERACIÓN DE CADA UNO DE LOS TRES ITEMS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
ASIGNADO PARA EL PRESUPUESTO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 VALOR DE LA DEUDA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 PORTAFOLIO DE INVERSIONES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
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MÁXIMO ASIGNADO A LOS HALAZGOS FISCALES</t>
        </r>
      </text>
    </comment>
    <comment ref="P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 A LOS HALLAZGOS PENALES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 A LOS HALLAZGOS DISCIPLINARIOS</t>
        </r>
      </text>
    </comment>
    <comment ref="V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PUNTAJE MAXIMO ASIGNADO A CADA UNA DE LAS VARIABLES
</t>
        </r>
      </text>
    </comment>
    <comment ref="AP10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MODIFIQUE LA FORMULA SEGÚN EL No. TOTAL DE ENTES QUE TENGA LA COLUMNA (AN)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VALOR DEL PRESUPUESTO DE TODAS LOS ENTES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VALOR DE LA DEUDA DE TODOS LOS ENTES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VALOR PORTAFOLIO DE INVERSIONES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VALOR DEL PRESUPUESTO DE CONTRATACIÓN DE LOS ENTES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MAXIMA No. DE CONTRATOS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NUMERO DE HALLAZGOS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NUMERO DE HALLAZGOS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NUMERO DE HALLAZGOS</t>
        </r>
      </text>
    </comment>
    <comment ref="AG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MAXIMO NUMERO DE FUNCIONES</t>
        </r>
      </text>
    </comment>
    <comment ref="AI11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MAXIMO DE DENUNCIAS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VALOR TOTAL DEL PRESUPUESTO (SUMA TODOS LOS VALORES)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VALOR TOTAL DE LA DEUDA (SUMA TODOS LOS VALORES)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VALOR TOTAL PORTAFOLIO (SUMATORIA TODOS LOS VALORES)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VALOR TOTAL PRESUPUESTO CONTRATACIÓN (SUMATORIA DE TODOS LOS VALORES)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DE CONTRATOS (SUMATORIA)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DE HALLAZGOS (SUMATORIS)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DE HALAZGOS (SUMATORIA)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DE HALLAZGOS</t>
        </r>
      </text>
    </comment>
    <comment ref="AG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FUNCIONES (SUMATORIA)</t>
        </r>
      </text>
    </comment>
    <comment ref="AI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NUMERO TOTAL DE DENUNCIAS (SUMATORIA)</t>
        </r>
      </text>
    </comment>
    <comment ref="AP12" authorId="0" shapeId="0">
      <text>
        <r>
          <rPr>
            <b/>
            <sz val="9"/>
            <color indexed="81"/>
            <rFont val="Tahoma"/>
            <family val="2"/>
          </rPr>
          <t>Rodriguez Tibocha, Jaime:</t>
        </r>
        <r>
          <rPr>
            <sz val="9"/>
            <color indexed="81"/>
            <rFont val="Tahoma"/>
            <family val="2"/>
          </rPr>
          <t xml:space="preserve">
MODIFIQUE LA FORMULA SEGÚN EL No. DE ENTES QUE TENGA LA COLUMNA (AN)
</t>
        </r>
      </text>
    </comment>
  </commentList>
</comments>
</file>

<file path=xl/sharedStrings.xml><?xml version="1.0" encoding="utf-8"?>
<sst xmlns="http://schemas.openxmlformats.org/spreadsheetml/2006/main" count="180" uniqueCount="126">
  <si>
    <t xml:space="preserve">CRITERIOS DE PRIORIZACION </t>
  </si>
  <si>
    <t>TOTALES</t>
  </si>
  <si>
    <t>COMPONENTE DE RECURSOS</t>
  </si>
  <si>
    <t>COMPONENTE CONTROL FISCAL MICRO</t>
  </si>
  <si>
    <t xml:space="preserve">PRESUPUESTO DE CONTRATACION </t>
  </si>
  <si>
    <t>NUMERO DE CONTRATOS</t>
  </si>
  <si>
    <t xml:space="preserve"> FISCAL </t>
  </si>
  <si>
    <t xml:space="preserve">PENAL </t>
  </si>
  <si>
    <t xml:space="preserve"> DISCIPLINARIOS</t>
  </si>
  <si>
    <t>FENECIMIENTO</t>
  </si>
  <si>
    <t>OPINION DE ESTADOS FINANCIEROS</t>
  </si>
  <si>
    <t>FUNCIONES DE ADVERTENCIA</t>
  </si>
  <si>
    <t xml:space="preserve">CUMPLIMIENTO DEL PLAN DE MEJORAMIENTO </t>
  </si>
  <si>
    <t>DENUNCIAS Y QUEJAS</t>
  </si>
  <si>
    <t xml:space="preserve">Sobre el total de denuncias y quejas asigne el porcentaje correspondiente a cada sujeto.  1 corresponde a los sujetos con menor número de denuncias y quejas y 3 a los que tienen mayor número. </t>
  </si>
  <si>
    <t>SIN FORMULA</t>
  </si>
  <si>
    <t>MAXIMO INDICADOR * PRESUPUESTO DE CADA ENTIDAD/ SUMATORIA DE PRESUPUESTO</t>
  </si>
  <si>
    <t>MAXIMO INDICADOR * PRESUPUESTO DE CONTRATACION DE CADA ENTIDAD/ SUMATORIA DE PRESUPUESTO DE CONTRATACION</t>
  </si>
  <si>
    <t>MAXIMO INDICADOR * NUMERO DE CONTRATOS DE CADA ENTIDAD/ SUMATORIA DEL NUMERO DE CONTRATOS</t>
  </si>
  <si>
    <t>MAXIMO INDICADOR * NUMERO DE FUNCIONES DE ADVERTENCIA A CADA ENTIDAD/ SUMATORIA NUMERO DE FUNCIONES DE ADVERTENCIAS</t>
  </si>
  <si>
    <t>MAXIMO INDICADOR * NUMERO DE DENUNCIAS Y QUEJAS A CADA ENTIDAD/ SUMATORIA NUMERO DE DENUNCIAS Y QUEJAS</t>
  </si>
  <si>
    <t>Indicador</t>
  </si>
  <si>
    <t>INDICADOR</t>
  </si>
  <si>
    <t>VALORES</t>
  </si>
  <si>
    <t>CANTIDAD</t>
  </si>
  <si>
    <t>Introduzca valor presupuesto</t>
  </si>
  <si>
    <t>Introduzca número de funciones de advertencia</t>
  </si>
  <si>
    <t>TOTAL COMPONENTE DE RECURSOS</t>
  </si>
  <si>
    <t>TOTAL COMPONENTE CONTROL FISCAL MICRO</t>
  </si>
  <si>
    <t>CRITERIO EVALUACION DE FACTORES DE RIESGO</t>
  </si>
  <si>
    <t>ALTO IMPACTO</t>
  </si>
  <si>
    <t>BAJO IMPACTO</t>
  </si>
  <si>
    <t>IMPACTO</t>
  </si>
  <si>
    <t>MAX</t>
  </si>
  <si>
    <t>MIN</t>
  </si>
  <si>
    <t>MEDIANA</t>
  </si>
  <si>
    <t xml:space="preserve">ENTIDADES &gt; </t>
  </si>
  <si>
    <t>ENTES  A AUDITAR</t>
  </si>
  <si>
    <t>VALOR DE LA DEUDA INTERNA O EXTERNA DE  LA ENTIDAD</t>
  </si>
  <si>
    <t>VALOR DEL PORTAFOLIO DE INVERSIONES</t>
  </si>
  <si>
    <t>TOTAL</t>
  </si>
  <si>
    <t>MAXIMO INDICADOR * VALOR DEUDA ENTIDAD/ SUMATORIA DE VALOR DEUDA</t>
  </si>
  <si>
    <t>CONTROL FISCAL INTERNO</t>
  </si>
  <si>
    <t xml:space="preserve"> 0 corresponde al menor número de contratos y 5 al mayor.  Para valores intermedios realice una regla de tres. </t>
  </si>
  <si>
    <t>GESTIÓN CONTRACTUAL</t>
  </si>
  <si>
    <t>LEGALIDAD</t>
  </si>
  <si>
    <t>GESTIÓN AMBIENTAL</t>
  </si>
  <si>
    <t>TECNOLOGÍAS DE LA INFORMACIÓN Y COMUNICACIÓN TICS</t>
  </si>
  <si>
    <t>CONTROL DE RESULTADOS</t>
  </si>
  <si>
    <t>GESTIÓN PRESUPUESTAL</t>
  </si>
  <si>
    <t>GESTIÓN FINANCIERA</t>
  </si>
  <si>
    <t>Introduzca el Numero de Hallazgos Fiscales</t>
  </si>
  <si>
    <t>Introduzca  número de Hallazgos Penales</t>
  </si>
  <si>
    <t>Introduzca  número de Hallazgos Disciplinarios</t>
  </si>
  <si>
    <t xml:space="preserve">MAXIMO INDICADOR * NUMERO DE HALLAZGOS CON INCIDENCIA FISCAL DE CADA ENTIDAD/ SUMATORIA DEL NUMERO HALLAZGOS CON INCIDENCIA FISCAL </t>
  </si>
  <si>
    <t xml:space="preserve">MAXIMO INDICADOR * NUMERO DE HALLAZGOS CON INCIDENCIA  PENAL DE CADA ENTIDAD/ SUMATORIA DE HALLAZGOS CON INCIDENCIA  PENAL </t>
  </si>
  <si>
    <t xml:space="preserve">MAXIMO INDICADOR * NUMERO DE HALLAZGOS CON INCIDENCIA  DISCIPLNARIA DE CADA ENTIDAD/ SUMATORIA DE HALLAZGOS CON INCIDENCIA DISCIPLINARIA </t>
  </si>
  <si>
    <t xml:space="preserve">Sobre el total del presupuesto asigne el porcentaje correspondiente a cada Ente.  0 corresponde al menor valor y 8 al mayor.   </t>
  </si>
  <si>
    <t xml:space="preserve">Sobre el total de la Deuda Interna ó Externa, asigne el porcentaje correspondiente a cada Ente.  0 corresponde al menor valor y 6 al mayor.   </t>
  </si>
  <si>
    <t xml:space="preserve"> 0 corresponde al menor presupuesto de contratación y 8 al mayor.  Para valores intermedios realice una regla de tres. </t>
  </si>
  <si>
    <t>Cuenta fenecida = 0                              Cuenta no fenecida = 5</t>
  </si>
  <si>
    <t>Califique 0 ó 5</t>
  </si>
  <si>
    <t>Eficiente = 0                                             Con deficiencias = 3                                                    Ineficiente = 5</t>
  </si>
  <si>
    <t>Califique 0, 3 o 5</t>
  </si>
  <si>
    <t>Eficiente = 0                                             Con deficiencias = 1                                                    Ineficiente = 3</t>
  </si>
  <si>
    <t>Califique 0, 1 o 3</t>
  </si>
  <si>
    <t xml:space="preserve">100% - 80 % = 0                  79;9% -50% = 3                         49,9% - 0% = 5                                                    </t>
  </si>
  <si>
    <t>Cumple = 0
Cumple Parcialmente = 3
No Cumple = 5</t>
  </si>
  <si>
    <t>Sin salvedad = 0                                                                               Con salvedad = 3                                      Negativa = 5                                                        Con abstención = 5</t>
  </si>
  <si>
    <t>Eficiente = 0                                             Con deficiencias = 1                                                     Ineficiente = 3</t>
  </si>
  <si>
    <t xml:space="preserve">Cada Contraloría Territorial realiza una evaluación segun la experticia que tiene sobre cada entidad y las situaciones coyunturales relevantes. </t>
  </si>
  <si>
    <t xml:space="preserve">Sobre el total de hallazgos con incidencia fiscal detectado en la ultima auditoría, asigne el porcentaje correspondiente a cada sujeto. 0 corresponde a los sujetos sin hallazgos fiscales y 10 a los que tienen mayor número de hallazgos </t>
  </si>
  <si>
    <t>Sobre el total de hallazgos con incidencia penal detectado en la ultima auditoría, asigne el porcentaje correspondiente a cada sujeto. 0 corresponde a los sujetos sin hallazgos penales y 5 a los que tienen mayor número de hallazgos</t>
  </si>
  <si>
    <t>Sobre el total de hallazgos con incidencia disciplinaria detectado en la ultima auditoría, asigne el porcentaje correspondiente a cada sujeto. 0 corresponde a los sujetos sin hallazgos disciplinarios y 5 a los que tienen mayor número de hallazgos</t>
  </si>
  <si>
    <t xml:space="preserve">Sobre el total del Portafolio de Inversiones, asigne el porcentaje correspondiente a cada Ente.  0 corresponde al menor valor y 3 al mayor.   </t>
  </si>
  <si>
    <t>COMPONENTE HALLAZGOS DETECTADOS ÚLTIMA AUDITORÍA</t>
  </si>
  <si>
    <t>TOTAL COMPONENTE HALLAZGOS DETECTADOS ÚLTIMA AUDITORÍA</t>
  </si>
  <si>
    <t>APRECIACION SOBRE CONTINGENCIAS ESPECIALES SEGUN CRITERIO DE LA CONTRALORÍA TERRITORIAL (DEMANDAS IMPREVISIBLES)</t>
  </si>
  <si>
    <t xml:space="preserve">Sobre el total de funciones de advertencia asigne el porcentaje correspondiente a cada sujeto.  0 corresponde a los sujetos con menor número de Funciones de Advertencia y 2 a los que tienen mayor número. </t>
  </si>
  <si>
    <t>NOMBRE ENTIDAD 1</t>
  </si>
  <si>
    <t>NOMBRE ENTIDAD 2</t>
  </si>
  <si>
    <t>NOMBRE ENTIDAD 3</t>
  </si>
  <si>
    <t>NOMBRE ENTIDAD 4</t>
  </si>
  <si>
    <t>NOMBRE ENTIDAD 5</t>
  </si>
  <si>
    <t>NOMBRE ENTIDAD 6</t>
  </si>
  <si>
    <t>NOMBRE ENTIDAD 7</t>
  </si>
  <si>
    <t>NOMBRE ENTIDAD 8</t>
  </si>
  <si>
    <t>NOMBRE ENTIDAD 9</t>
  </si>
  <si>
    <t>NOMBRE ENTIDAD 10</t>
  </si>
  <si>
    <t>NOMBRE ENTIDAD 11</t>
  </si>
  <si>
    <t>NOMBRE ENTIDAD 12</t>
  </si>
  <si>
    <t>NOMBRE ENTIDAD 13</t>
  </si>
  <si>
    <t>NOMBRE ENTIDAD 14</t>
  </si>
  <si>
    <t>NOMBRE ENTIDAD 15</t>
  </si>
  <si>
    <t>NOMBRE ENTIDAD 16</t>
  </si>
  <si>
    <t>NOMBRE ENTIDAD 17</t>
  </si>
  <si>
    <t>NOMBRE ENTIDAD 18</t>
  </si>
  <si>
    <t>NOMBRE ENTIDAD 19</t>
  </si>
  <si>
    <t>NOMBRE ENTIDAD 20</t>
  </si>
  <si>
    <t>NOMBRE ENTIDAD 21</t>
  </si>
  <si>
    <t>NOMBRE ENTIDAD 22</t>
  </si>
  <si>
    <t>NOMBRE ENTIDAD 23</t>
  </si>
  <si>
    <t>NOMBRE ENTIDAD 24</t>
  </si>
  <si>
    <t>NOMBRE ENTIDAD 25</t>
  </si>
  <si>
    <t>NOMBRE ENTIDAD 26</t>
  </si>
  <si>
    <t>NOMBRE ENTIDAD 27</t>
  </si>
  <si>
    <t>NOMBRE ENTIDAD 28</t>
  </si>
  <si>
    <t>NOMBRE ENTIDAD 29</t>
  </si>
  <si>
    <t>NOMBRE ENTIDAD 30</t>
  </si>
  <si>
    <t>NOMBRE ENTIDAD 31</t>
  </si>
  <si>
    <t>NOMBRE ENTIDAD 32</t>
  </si>
  <si>
    <t>NOMBRE ENTIDAD 33</t>
  </si>
  <si>
    <t>NOMBRE ENTIDAD 34</t>
  </si>
  <si>
    <t>NOMBRE ENTIDAD 35</t>
  </si>
  <si>
    <t>ANÁLISIS ALTA DIRECCIÓN</t>
  </si>
  <si>
    <t>Introduzca número de  denuncias y quejas</t>
  </si>
  <si>
    <t>Introduzca valor de la deuda</t>
  </si>
  <si>
    <t>Introduzca valor del portafolio de inversiones</t>
  </si>
  <si>
    <t>Introduzca valor presupuesto contratación</t>
  </si>
  <si>
    <t>Introduzca el número de contratos</t>
  </si>
  <si>
    <t xml:space="preserve">PRESUPUESTO ASIGNADO </t>
  </si>
  <si>
    <t>MATRIZ DE CRITERIOS DE RIESGO FISCAL</t>
  </si>
  <si>
    <t>MAXIMO INDICADOR * VALOR DEL PORTAFOLIO DE INVERSIONES/ SUMATORIA VALOR PORTAFOLIO</t>
  </si>
  <si>
    <t>F1-PM-CF-02</t>
  </si>
  <si>
    <t>FECHA APROBACION: 06-03-2023</t>
  </si>
  <si>
    <r>
      <t xml:space="preserve">
</t>
    </r>
    <r>
      <rPr>
        <b/>
        <sz val="14"/>
        <color theme="1"/>
        <rFont val="Tahoma"/>
        <family val="2"/>
      </rPr>
      <t>DIRECCION TECNICA DE CONTROL FISCAL Y MEDIO AMBIENTE
PROCESO: CONTROL FISCAL-CF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</si>
</sst>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&quot;$&quot;\ #,##0.00"/>
    <numFmt numFmtId="166" formatCode="#,##0;[Red]#,##0"/>
    <numFmt numFmtId="167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FF0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2"/>
      <color theme="3" tint="-0.499984740745262"/>
      <name val="Arial Black"/>
      <family val="2"/>
    </font>
    <font>
      <sz val="12"/>
      <color rgb="FF002060"/>
      <name val="Arial Black"/>
      <family val="2"/>
    </font>
    <font>
      <b/>
      <sz val="14"/>
      <color theme="0"/>
      <name val="Arial Black"/>
      <family val="2"/>
    </font>
    <font>
      <b/>
      <sz val="16"/>
      <color theme="1"/>
      <name val="Arial Black"/>
      <family val="2"/>
    </font>
    <font>
      <b/>
      <sz val="14"/>
      <color theme="1"/>
      <name val="Arial Black"/>
      <family val="2"/>
    </font>
    <font>
      <b/>
      <sz val="24"/>
      <color theme="1"/>
      <name val="Arial Black"/>
      <family val="2"/>
    </font>
    <font>
      <sz val="12"/>
      <color theme="5"/>
      <name val="Arial Black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Arial Black"/>
      <family val="2"/>
    </font>
    <font>
      <sz val="12"/>
      <color theme="0"/>
      <name val="Arial Black"/>
      <family val="2"/>
    </font>
    <font>
      <b/>
      <sz val="10"/>
      <color rgb="FF00206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6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23" fillId="9" borderId="34" xfId="0" applyFont="1" applyFill="1" applyBorder="1" applyProtection="1">
      <protection locked="0"/>
    </xf>
    <xf numFmtId="165" fontId="0" fillId="0" borderId="0" xfId="0" applyNumberFormat="1" applyBorder="1" applyProtection="1">
      <protection locked="0"/>
    </xf>
    <xf numFmtId="0" fontId="23" fillId="9" borderId="39" xfId="0" applyFont="1" applyFill="1" applyBorder="1" applyProtection="1">
      <protection locked="0"/>
    </xf>
    <xf numFmtId="166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23" fillId="9" borderId="32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5" fillId="9" borderId="14" xfId="0" applyFont="1" applyFill="1" applyBorder="1" applyAlignment="1" applyProtection="1">
      <alignment horizontal="center" vertical="center"/>
      <protection locked="0"/>
    </xf>
    <xf numFmtId="0" fontId="5" fillId="9" borderId="1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5" fillId="9" borderId="16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9" fontId="12" fillId="9" borderId="16" xfId="0" applyNumberFormat="1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/>
      <protection locked="0"/>
    </xf>
    <xf numFmtId="1" fontId="8" fillId="9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16" xfId="0" applyFont="1" applyFill="1" applyBorder="1" applyAlignment="1" applyProtection="1">
      <alignment horizontal="center" vertical="center" wrapText="1"/>
      <protection locked="0"/>
    </xf>
    <xf numFmtId="49" fontId="10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center" vertical="center"/>
      <protection locked="0"/>
    </xf>
    <xf numFmtId="4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1" xfId="0" applyNumberFormat="1" applyFont="1" applyFill="1" applyBorder="1" applyAlignment="1" applyProtection="1">
      <alignment horizontal="center" vertical="center"/>
      <protection locked="0"/>
    </xf>
    <xf numFmtId="49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9" fontId="12" fillId="9" borderId="1" xfId="0" applyNumberFormat="1" applyFont="1" applyFill="1" applyBorder="1" applyAlignment="1" applyProtection="1">
      <alignment horizontal="center" vertical="center"/>
      <protection locked="0"/>
    </xf>
    <xf numFmtId="9" fontId="8" fillId="9" borderId="16" xfId="0" applyNumberFormat="1" applyFont="1" applyFill="1" applyBorder="1" applyAlignment="1" applyProtection="1">
      <alignment horizontal="center" vertical="center"/>
      <protection locked="0"/>
    </xf>
    <xf numFmtId="0" fontId="26" fillId="6" borderId="30" xfId="0" applyNumberFormat="1" applyFont="1" applyFill="1" applyBorder="1" applyAlignment="1" applyProtection="1">
      <alignment horizontal="center" vertical="center"/>
      <protection locked="0"/>
    </xf>
    <xf numFmtId="0" fontId="26" fillId="6" borderId="17" xfId="0" applyNumberFormat="1" applyFont="1" applyFill="1" applyBorder="1" applyAlignment="1" applyProtection="1">
      <alignment horizontal="center" vertical="center"/>
      <protection locked="0"/>
    </xf>
    <xf numFmtId="0" fontId="27" fillId="7" borderId="17" xfId="0" applyNumberFormat="1" applyFont="1" applyFill="1" applyBorder="1" applyAlignment="1" applyProtection="1">
      <alignment horizontal="center" vertical="center"/>
      <protection locked="0"/>
    </xf>
    <xf numFmtId="0" fontId="28" fillId="8" borderId="17" xfId="0" applyNumberFormat="1" applyFont="1" applyFill="1" applyBorder="1" applyAlignment="1" applyProtection="1">
      <alignment horizontal="center" vertical="center"/>
      <protection locked="0"/>
    </xf>
    <xf numFmtId="0" fontId="5" fillId="5" borderId="17" xfId="0" applyNumberFormat="1" applyFont="1" applyFill="1" applyBorder="1" applyAlignment="1" applyProtection="1">
      <alignment horizontal="center" vertical="center"/>
      <protection locked="0"/>
    </xf>
    <xf numFmtId="0" fontId="12" fillId="9" borderId="17" xfId="0" applyFont="1" applyFill="1" applyBorder="1" applyAlignment="1" applyProtection="1">
      <alignment horizontal="center" vertical="center"/>
      <protection locked="0"/>
    </xf>
    <xf numFmtId="0" fontId="5" fillId="9" borderId="18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5" fillId="0" borderId="41" xfId="0" applyNumberFormat="1" applyFont="1" applyBorder="1" applyAlignment="1" applyProtection="1">
      <alignment horizontal="center" vertical="center"/>
      <protection locked="0"/>
    </xf>
    <xf numFmtId="1" fontId="5" fillId="0" borderId="42" xfId="0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Border="1" applyAlignment="1" applyProtection="1">
      <alignment horizontal="center"/>
      <protection locked="0"/>
    </xf>
    <xf numFmtId="1" fontId="5" fillId="0" borderId="29" xfId="0" applyNumberFormat="1" applyFont="1" applyBorder="1" applyAlignment="1" applyProtection="1">
      <alignment horizontal="center" vertical="center"/>
      <protection locked="0"/>
    </xf>
    <xf numFmtId="9" fontId="0" fillId="0" borderId="0" xfId="2" applyFont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 applyProtection="1">
      <alignment horizontal="center" vertical="center"/>
      <protection locked="0"/>
    </xf>
    <xf numFmtId="0" fontId="13" fillId="9" borderId="24" xfId="0" applyFont="1" applyFill="1" applyBorder="1" applyProtection="1">
      <protection locked="0"/>
    </xf>
    <xf numFmtId="165" fontId="13" fillId="9" borderId="25" xfId="0" applyNumberFormat="1" applyFont="1" applyFill="1" applyBorder="1" applyProtection="1">
      <protection locked="0"/>
    </xf>
    <xf numFmtId="1" fontId="13" fillId="9" borderId="25" xfId="0" applyNumberFormat="1" applyFont="1" applyFill="1" applyBorder="1" applyAlignment="1" applyProtection="1">
      <alignment horizontal="center"/>
      <protection locked="0"/>
    </xf>
    <xf numFmtId="0" fontId="13" fillId="9" borderId="25" xfId="0" applyFont="1" applyFill="1" applyBorder="1" applyProtection="1">
      <protection locked="0"/>
    </xf>
    <xf numFmtId="166" fontId="13" fillId="9" borderId="25" xfId="1" applyNumberFormat="1" applyFont="1" applyFill="1" applyBorder="1" applyProtection="1">
      <protection locked="0"/>
    </xf>
    <xf numFmtId="0" fontId="13" fillId="9" borderId="26" xfId="0" applyFont="1" applyFill="1" applyBorder="1" applyProtection="1">
      <protection locked="0"/>
    </xf>
    <xf numFmtId="0" fontId="18" fillId="3" borderId="20" xfId="0" applyFont="1" applyFill="1" applyBorder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18" fillId="3" borderId="22" xfId="0" applyFont="1" applyFill="1" applyBorder="1" applyAlignment="1" applyProtection="1">
      <alignment horizontal="center" vertical="center"/>
      <protection locked="0"/>
    </xf>
    <xf numFmtId="0" fontId="21" fillId="11" borderId="11" xfId="0" applyFont="1" applyFill="1" applyBorder="1" applyAlignment="1">
      <alignment horizontal="center" vertical="center" wrapText="1"/>
    </xf>
    <xf numFmtId="0" fontId="31" fillId="11" borderId="11" xfId="0" applyFont="1" applyFill="1" applyBorder="1" applyAlignment="1" applyProtection="1">
      <alignment horizontal="center" vertical="center" wrapText="1"/>
      <protection locked="0"/>
    </xf>
    <xf numFmtId="0" fontId="21" fillId="11" borderId="11" xfId="0" applyFont="1" applyFill="1" applyBorder="1" applyAlignment="1" applyProtection="1">
      <alignment horizontal="center" vertical="center" wrapText="1"/>
      <protection locked="0"/>
    </xf>
    <xf numFmtId="0" fontId="29" fillId="11" borderId="38" xfId="0" applyFont="1" applyFill="1" applyBorder="1" applyAlignment="1" applyProtection="1">
      <alignment horizontal="center" vertical="center" wrapText="1"/>
      <protection locked="0"/>
    </xf>
    <xf numFmtId="0" fontId="29" fillId="11" borderId="43" xfId="0" applyFont="1" applyFill="1" applyBorder="1" applyAlignment="1" applyProtection="1">
      <alignment horizontal="center" vertical="center" wrapText="1"/>
      <protection locked="0"/>
    </xf>
    <xf numFmtId="0" fontId="29" fillId="11" borderId="44" xfId="0" applyFont="1" applyFill="1" applyBorder="1" applyAlignment="1" applyProtection="1">
      <alignment horizontal="center" vertical="center" wrapText="1"/>
      <protection locked="0"/>
    </xf>
    <xf numFmtId="0" fontId="20" fillId="9" borderId="14" xfId="0" applyFont="1" applyFill="1" applyBorder="1" applyAlignment="1" applyProtection="1">
      <alignment horizontal="center" vertical="center" wrapText="1"/>
      <protection locked="0"/>
    </xf>
    <xf numFmtId="0" fontId="20" fillId="9" borderId="1" xfId="0" applyFont="1" applyFill="1" applyBorder="1" applyAlignment="1" applyProtection="1">
      <alignment horizontal="center" vertical="center" wrapText="1"/>
      <protection locked="0"/>
    </xf>
    <xf numFmtId="0" fontId="20" fillId="9" borderId="17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 wrapText="1"/>
      <protection locked="0"/>
    </xf>
    <xf numFmtId="0" fontId="25" fillId="4" borderId="3" xfId="0" applyFont="1" applyFill="1" applyBorder="1" applyAlignment="1" applyProtection="1">
      <alignment horizontal="center" vertical="center" wrapText="1"/>
      <protection locked="0"/>
    </xf>
    <xf numFmtId="0" fontId="25" fillId="4" borderId="17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9" xfId="0" applyFont="1" applyFill="1" applyBorder="1" applyAlignment="1" applyProtection="1">
      <alignment horizontal="center" vertical="center" wrapText="1"/>
      <protection locked="0"/>
    </xf>
    <xf numFmtId="0" fontId="15" fillId="10" borderId="11" xfId="0" applyFont="1" applyFill="1" applyBorder="1" applyAlignment="1" applyProtection="1">
      <alignment horizontal="center"/>
      <protection locked="0"/>
    </xf>
    <xf numFmtId="0" fontId="11" fillId="8" borderId="4" xfId="0" applyFont="1" applyFill="1" applyBorder="1" applyAlignment="1" applyProtection="1">
      <alignment horizontal="center" vertical="center" wrapText="1"/>
      <protection locked="0"/>
    </xf>
    <xf numFmtId="0" fontId="11" fillId="8" borderId="27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35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 applyBorder="1" applyAlignment="1" applyProtection="1">
      <alignment horizontal="center" vertical="center" wrapText="1"/>
      <protection locked="0"/>
    </xf>
    <xf numFmtId="0" fontId="11" fillId="8" borderId="36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 applyProtection="1">
      <alignment horizontal="center" vertical="center" wrapText="1"/>
      <protection locked="0"/>
    </xf>
    <xf numFmtId="0" fontId="11" fillId="8" borderId="28" xfId="0" applyFont="1" applyFill="1" applyBorder="1" applyAlignment="1" applyProtection="1">
      <alignment horizontal="center" vertical="center" wrapText="1"/>
      <protection locked="0"/>
    </xf>
    <xf numFmtId="0" fontId="11" fillId="8" borderId="7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1" fontId="11" fillId="8" borderId="37" xfId="0" applyNumberFormat="1" applyFont="1" applyFill="1" applyBorder="1" applyAlignment="1" applyProtection="1">
      <alignment horizontal="center" vertical="center" wrapText="1"/>
      <protection locked="0"/>
    </xf>
    <xf numFmtId="1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horizontal="center" vertical="center" wrapText="1"/>
      <protection locked="0"/>
    </xf>
    <xf numFmtId="0" fontId="24" fillId="3" borderId="10" xfId="0" applyFont="1" applyFill="1" applyBorder="1" applyAlignment="1" applyProtection="1">
      <alignment horizontal="center" vertical="center" wrapText="1"/>
      <protection locked="0"/>
    </xf>
    <xf numFmtId="0" fontId="24" fillId="3" borderId="36" xfId="0" applyFont="1" applyFill="1" applyBorder="1" applyAlignment="1" applyProtection="1">
      <alignment horizontal="center" vertical="center" wrapText="1"/>
      <protection locked="0"/>
    </xf>
    <xf numFmtId="0" fontId="24" fillId="3" borderId="19" xfId="0" applyFont="1" applyFill="1" applyBorder="1" applyAlignment="1" applyProtection="1">
      <alignment horizontal="center" vertical="center" wrapText="1"/>
      <protection locked="0"/>
    </xf>
    <xf numFmtId="0" fontId="22" fillId="7" borderId="2" xfId="0" applyFont="1" applyFill="1" applyBorder="1" applyAlignment="1" applyProtection="1">
      <alignment horizontal="center" vertical="center" wrapText="1"/>
      <protection locked="0"/>
    </xf>
    <xf numFmtId="0" fontId="22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1" fontId="9" fillId="7" borderId="6" xfId="0" applyNumberFormat="1" applyFont="1" applyFill="1" applyBorder="1" applyAlignment="1" applyProtection="1">
      <alignment horizontal="center" vertical="center" wrapText="1"/>
      <protection locked="0"/>
    </xf>
    <xf numFmtId="1" fontId="9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17" xfId="0" applyFont="1" applyFill="1" applyBorder="1" applyAlignment="1" applyProtection="1">
      <alignment horizontal="center" vertical="center" wrapText="1"/>
      <protection locked="0"/>
    </xf>
    <xf numFmtId="1" fontId="9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1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1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7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37" xfId="0" applyNumberFormat="1" applyFont="1" applyFill="1" applyBorder="1" applyAlignment="1" applyProtection="1">
      <alignment horizontal="center" vertical="center" wrapText="1"/>
      <protection locked="0"/>
    </xf>
    <xf numFmtId="1" fontId="10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2" borderId="17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1" fontId="23" fillId="0" borderId="23" xfId="0" applyNumberFormat="1" applyFont="1" applyBorder="1" applyAlignment="1" applyProtection="1">
      <alignment horizontal="center" vertic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" fontId="23" fillId="0" borderId="12" xfId="0" applyNumberFormat="1" applyFont="1" applyBorder="1" applyAlignment="1" applyProtection="1">
      <alignment horizontal="center" vertical="center"/>
      <protection locked="0"/>
    </xf>
    <xf numFmtId="1" fontId="23" fillId="0" borderId="13" xfId="0" applyNumberFormat="1" applyFont="1" applyBorder="1" applyAlignment="1" applyProtection="1">
      <alignment horizontal="center" vertical="center"/>
      <protection locked="0"/>
    </xf>
    <xf numFmtId="0" fontId="19" fillId="9" borderId="31" xfId="0" applyFont="1" applyFill="1" applyBorder="1" applyAlignment="1" applyProtection="1">
      <alignment horizontal="center" vertical="center" wrapText="1"/>
      <protection locked="0"/>
    </xf>
    <xf numFmtId="0" fontId="19" fillId="9" borderId="32" xfId="0" applyFont="1" applyFill="1" applyBorder="1" applyAlignment="1" applyProtection="1">
      <alignment horizontal="center" vertical="center" wrapText="1"/>
      <protection locked="0"/>
    </xf>
    <xf numFmtId="0" fontId="19" fillId="9" borderId="23" xfId="0" applyFont="1" applyFill="1" applyBorder="1" applyAlignment="1" applyProtection="1">
      <alignment horizontal="center" vertical="center" wrapText="1"/>
      <protection locked="0"/>
    </xf>
    <xf numFmtId="0" fontId="19" fillId="9" borderId="33" xfId="0" applyFont="1" applyFill="1" applyBorder="1" applyAlignment="1" applyProtection="1">
      <alignment horizontal="center" vertical="center" wrapText="1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3">
    <dxf>
      <font>
        <b/>
        <i val="0"/>
        <color theme="5" tint="-0.24994659260841701"/>
      </font>
      <fill>
        <patternFill>
          <bgColor theme="4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152399</xdr:rowOff>
    </xdr:from>
    <xdr:to>
      <xdr:col>1</xdr:col>
      <xdr:colOff>1743075</xdr:colOff>
      <xdr:row>1</xdr:row>
      <xdr:rowOff>1171575</xdr:rowOff>
    </xdr:to>
    <xdr:pic>
      <xdr:nvPicPr>
        <xdr:cNvPr id="6" name="Imagen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7" t="17026" r="12051" b="16573"/>
        <a:stretch>
          <a:fillRect/>
        </a:stretch>
      </xdr:blipFill>
      <xdr:spPr bwMode="auto">
        <a:xfrm>
          <a:off x="819150" y="152399"/>
          <a:ext cx="2705100" cy="1666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53"/>
  <sheetViews>
    <sheetView tabSelected="1" topLeftCell="AA1" zoomScale="50" zoomScaleNormal="50" workbookViewId="0">
      <selection activeCell="AD8" sqref="AD8"/>
    </sheetView>
  </sheetViews>
  <sheetFormatPr baseColWidth="10" defaultRowHeight="15" x14ac:dyDescent="0.25"/>
  <cols>
    <col min="1" max="1" width="26.7109375" customWidth="1"/>
    <col min="2" max="2" width="32.28515625" customWidth="1"/>
    <col min="3" max="3" width="11.140625" customWidth="1"/>
    <col min="4" max="4" width="30.28515625" customWidth="1"/>
    <col min="5" max="5" width="10.7109375" customWidth="1"/>
    <col min="6" max="6" width="27" customWidth="1"/>
    <col min="7" max="7" width="10" customWidth="1"/>
    <col min="8" max="8" width="29.42578125" customWidth="1"/>
    <col min="9" max="9" width="10.5703125" customWidth="1"/>
    <col min="10" max="10" width="21" customWidth="1"/>
    <col min="11" max="11" width="9.7109375" customWidth="1"/>
    <col min="12" max="12" width="21.5703125" customWidth="1"/>
    <col min="13" max="13" width="21.85546875" customWidth="1"/>
    <col min="14" max="14" width="17.5703125" customWidth="1"/>
    <col min="15" max="15" width="36" customWidth="1"/>
    <col min="16" max="16" width="22.7109375" customWidth="1"/>
    <col min="17" max="17" width="23.140625" customWidth="1"/>
    <col min="18" max="18" width="26.28515625" customWidth="1"/>
    <col min="19" max="19" width="18.7109375" customWidth="1"/>
    <col min="20" max="20" width="24.5703125" customWidth="1"/>
    <col min="21" max="21" width="20.140625" customWidth="1"/>
    <col min="22" max="22" width="20.42578125" customWidth="1"/>
    <col min="23" max="23" width="21.85546875" customWidth="1"/>
    <col min="24" max="25" width="20.42578125" customWidth="1"/>
    <col min="26" max="26" width="22.85546875" customWidth="1"/>
    <col min="27" max="27" width="23.85546875" customWidth="1"/>
    <col min="28" max="29" width="21.7109375" customWidth="1"/>
    <col min="30" max="30" width="21.42578125" customWidth="1"/>
    <col min="31" max="31" width="23.42578125" customWidth="1"/>
    <col min="32" max="32" width="18.5703125" customWidth="1"/>
    <col min="33" max="33" width="19" customWidth="1"/>
    <col min="34" max="34" width="18.85546875" customWidth="1"/>
    <col min="35" max="36" width="21" customWidth="1"/>
    <col min="37" max="37" width="23.140625" customWidth="1"/>
    <col min="38" max="38" width="20" customWidth="1"/>
    <col min="39" max="39" width="46.85546875" customWidth="1"/>
    <col min="40" max="40" width="19.42578125" customWidth="1"/>
    <col min="41" max="41" width="16.140625" customWidth="1"/>
    <col min="42" max="42" width="19.28515625" customWidth="1"/>
    <col min="54" max="57" width="0" hidden="1" customWidth="1"/>
  </cols>
  <sheetData>
    <row r="1" spans="1:57" ht="51" customHeight="1" x14ac:dyDescent="0.25">
      <c r="A1" s="64">
        <v>0</v>
      </c>
      <c r="B1" s="64"/>
      <c r="C1" s="67" t="s">
        <v>125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9"/>
    </row>
    <row r="2" spans="1:57" ht="108" customHeight="1" thickBot="1" x14ac:dyDescent="0.3">
      <c r="A2" s="64"/>
      <c r="B2" s="64"/>
      <c r="C2" s="65" t="s">
        <v>121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6" t="s">
        <v>123</v>
      </c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5" t="s">
        <v>124</v>
      </c>
      <c r="AL2" s="66"/>
      <c r="AM2" s="66"/>
      <c r="AN2" s="66"/>
      <c r="AO2" s="66"/>
      <c r="AP2" s="66"/>
      <c r="AQ2" s="66"/>
    </row>
    <row r="3" spans="1:57" ht="15.75" hidden="1" thickBot="1" x14ac:dyDescent="0.3"/>
    <row r="4" spans="1:57" ht="22.5" x14ac:dyDescent="0.25">
      <c r="A4" s="138" t="s">
        <v>37</v>
      </c>
      <c r="B4" s="132" t="s">
        <v>0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2"/>
      <c r="N4" s="61" t="s">
        <v>0</v>
      </c>
      <c r="O4" s="62"/>
      <c r="P4" s="62"/>
      <c r="Q4" s="62"/>
      <c r="R4" s="62"/>
      <c r="S4" s="62"/>
      <c r="T4" s="63"/>
      <c r="U4" s="13"/>
      <c r="V4" s="73" t="s">
        <v>29</v>
      </c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14"/>
      <c r="AM4" s="15" t="s">
        <v>114</v>
      </c>
      <c r="AN4" s="70" t="s">
        <v>1</v>
      </c>
      <c r="AO4" s="16"/>
      <c r="AP4" s="16"/>
      <c r="AQ4" s="17"/>
    </row>
    <row r="5" spans="1:57" ht="22.5" x14ac:dyDescent="0.25">
      <c r="A5" s="139"/>
      <c r="B5" s="116" t="s">
        <v>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8"/>
      <c r="N5" s="95" t="s">
        <v>75</v>
      </c>
      <c r="O5" s="96"/>
      <c r="P5" s="96"/>
      <c r="Q5" s="96"/>
      <c r="R5" s="96"/>
      <c r="S5" s="96"/>
      <c r="T5" s="97"/>
      <c r="U5" s="19"/>
      <c r="V5" s="74" t="s">
        <v>3</v>
      </c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20"/>
      <c r="AM5" s="91" t="s">
        <v>77</v>
      </c>
      <c r="AN5" s="71"/>
      <c r="AO5" s="21"/>
      <c r="AP5" s="21"/>
      <c r="AQ5" s="22"/>
    </row>
    <row r="6" spans="1:57" ht="18.75" customHeight="1" x14ac:dyDescent="0.25">
      <c r="A6" s="139"/>
      <c r="B6" s="116">
        <v>30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8"/>
      <c r="N6" s="95">
        <v>20</v>
      </c>
      <c r="O6" s="96"/>
      <c r="P6" s="96"/>
      <c r="Q6" s="96"/>
      <c r="R6" s="96"/>
      <c r="S6" s="96"/>
      <c r="T6" s="97"/>
      <c r="U6" s="19"/>
      <c r="V6" s="74">
        <v>50</v>
      </c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20"/>
      <c r="AM6" s="91"/>
      <c r="AN6" s="71"/>
      <c r="AO6" s="21"/>
      <c r="AP6" s="21"/>
      <c r="AQ6" s="22"/>
    </row>
    <row r="7" spans="1:57" ht="118.5" customHeight="1" x14ac:dyDescent="0.25">
      <c r="A7" s="139"/>
      <c r="B7" s="122" t="s">
        <v>120</v>
      </c>
      <c r="C7" s="123"/>
      <c r="D7" s="142" t="s">
        <v>38</v>
      </c>
      <c r="E7" s="122"/>
      <c r="F7" s="123" t="s">
        <v>39</v>
      </c>
      <c r="G7" s="123"/>
      <c r="H7" s="123" t="s">
        <v>4</v>
      </c>
      <c r="I7" s="123"/>
      <c r="J7" s="123" t="s">
        <v>5</v>
      </c>
      <c r="K7" s="123"/>
      <c r="L7" s="128" t="s">
        <v>27</v>
      </c>
      <c r="M7" s="128" t="s">
        <v>32</v>
      </c>
      <c r="N7" s="102" t="s">
        <v>6</v>
      </c>
      <c r="O7" s="103"/>
      <c r="P7" s="102" t="s">
        <v>7</v>
      </c>
      <c r="Q7" s="103"/>
      <c r="R7" s="102" t="s">
        <v>8</v>
      </c>
      <c r="S7" s="103"/>
      <c r="T7" s="98" t="s">
        <v>76</v>
      </c>
      <c r="U7" s="110" t="s">
        <v>32</v>
      </c>
      <c r="V7" s="23" t="s">
        <v>44</v>
      </c>
      <c r="W7" s="23" t="s">
        <v>9</v>
      </c>
      <c r="X7" s="23" t="s">
        <v>45</v>
      </c>
      <c r="Y7" s="23" t="s">
        <v>46</v>
      </c>
      <c r="Z7" s="23" t="s">
        <v>47</v>
      </c>
      <c r="AA7" s="23" t="s">
        <v>12</v>
      </c>
      <c r="AB7" s="23" t="s">
        <v>42</v>
      </c>
      <c r="AC7" s="23" t="s">
        <v>48</v>
      </c>
      <c r="AD7" s="23" t="s">
        <v>10</v>
      </c>
      <c r="AE7" s="23" t="s">
        <v>49</v>
      </c>
      <c r="AF7" s="23" t="s">
        <v>50</v>
      </c>
      <c r="AG7" s="78" t="s">
        <v>11</v>
      </c>
      <c r="AH7" s="78"/>
      <c r="AI7" s="78" t="s">
        <v>13</v>
      </c>
      <c r="AJ7" s="78"/>
      <c r="AK7" s="75" t="s">
        <v>28</v>
      </c>
      <c r="AL7" s="75" t="s">
        <v>32</v>
      </c>
      <c r="AM7" s="91"/>
      <c r="AN7" s="71"/>
      <c r="AO7" s="10" t="s">
        <v>31</v>
      </c>
      <c r="AP7" s="10">
        <f>COUNTIF(AP15:AP49,"BAJO IMPACTO")</f>
        <v>30</v>
      </c>
      <c r="AQ7" s="24"/>
    </row>
    <row r="8" spans="1:57" ht="89.25" customHeight="1" x14ac:dyDescent="0.25">
      <c r="A8" s="139"/>
      <c r="B8" s="124" t="s">
        <v>57</v>
      </c>
      <c r="C8" s="125"/>
      <c r="D8" s="127" t="s">
        <v>58</v>
      </c>
      <c r="E8" s="126"/>
      <c r="F8" s="125" t="s">
        <v>74</v>
      </c>
      <c r="G8" s="125"/>
      <c r="H8" s="125" t="s">
        <v>59</v>
      </c>
      <c r="I8" s="125"/>
      <c r="J8" s="125" t="s">
        <v>43</v>
      </c>
      <c r="K8" s="125"/>
      <c r="L8" s="128"/>
      <c r="M8" s="128"/>
      <c r="N8" s="104" t="s">
        <v>71</v>
      </c>
      <c r="O8" s="105"/>
      <c r="P8" s="104" t="s">
        <v>72</v>
      </c>
      <c r="Q8" s="105"/>
      <c r="R8" s="104" t="s">
        <v>73</v>
      </c>
      <c r="S8" s="105"/>
      <c r="T8" s="99"/>
      <c r="U8" s="110"/>
      <c r="V8" s="25" t="s">
        <v>62</v>
      </c>
      <c r="W8" s="25" t="s">
        <v>60</v>
      </c>
      <c r="X8" s="25" t="s">
        <v>62</v>
      </c>
      <c r="Y8" s="25" t="s">
        <v>64</v>
      </c>
      <c r="Z8" s="25" t="s">
        <v>64</v>
      </c>
      <c r="AA8" s="25" t="s">
        <v>66</v>
      </c>
      <c r="AB8" s="25" t="s">
        <v>64</v>
      </c>
      <c r="AC8" s="25" t="s">
        <v>67</v>
      </c>
      <c r="AD8" s="25" t="s">
        <v>68</v>
      </c>
      <c r="AE8" s="25" t="s">
        <v>69</v>
      </c>
      <c r="AF8" s="25" t="s">
        <v>69</v>
      </c>
      <c r="AG8" s="79" t="s">
        <v>78</v>
      </c>
      <c r="AH8" s="79"/>
      <c r="AI8" s="79" t="s">
        <v>14</v>
      </c>
      <c r="AJ8" s="79"/>
      <c r="AK8" s="75"/>
      <c r="AL8" s="75"/>
      <c r="AM8" s="92" t="s">
        <v>70</v>
      </c>
      <c r="AN8" s="71"/>
      <c r="AO8" s="10" t="s">
        <v>30</v>
      </c>
      <c r="AP8" s="10">
        <f>COUNTIF(AP15:AP49,"ALTO IMPACTO")</f>
        <v>5</v>
      </c>
      <c r="AQ8" s="24"/>
    </row>
    <row r="9" spans="1:57" ht="55.5" customHeight="1" x14ac:dyDescent="0.25">
      <c r="A9" s="139"/>
      <c r="B9" s="126" t="s">
        <v>16</v>
      </c>
      <c r="C9" s="127"/>
      <c r="D9" s="131" t="s">
        <v>41</v>
      </c>
      <c r="E9" s="127"/>
      <c r="F9" s="126" t="s">
        <v>122</v>
      </c>
      <c r="G9" s="131"/>
      <c r="H9" s="131" t="s">
        <v>17</v>
      </c>
      <c r="I9" s="131"/>
      <c r="J9" s="131" t="s">
        <v>18</v>
      </c>
      <c r="K9" s="131"/>
      <c r="L9" s="128"/>
      <c r="M9" s="128"/>
      <c r="N9" s="106" t="s">
        <v>54</v>
      </c>
      <c r="O9" s="107"/>
      <c r="P9" s="106" t="s">
        <v>55</v>
      </c>
      <c r="Q9" s="107"/>
      <c r="R9" s="106" t="s">
        <v>56</v>
      </c>
      <c r="S9" s="107"/>
      <c r="T9" s="99"/>
      <c r="U9" s="110"/>
      <c r="V9" s="82" t="s">
        <v>15</v>
      </c>
      <c r="W9" s="83"/>
      <c r="X9" s="83"/>
      <c r="Y9" s="83"/>
      <c r="Z9" s="83"/>
      <c r="AA9" s="83"/>
      <c r="AB9" s="83"/>
      <c r="AC9" s="83"/>
      <c r="AD9" s="83"/>
      <c r="AE9" s="83"/>
      <c r="AF9" s="84"/>
      <c r="AG9" s="80" t="s">
        <v>19</v>
      </c>
      <c r="AH9" s="80"/>
      <c r="AI9" s="80" t="s">
        <v>20</v>
      </c>
      <c r="AJ9" s="80"/>
      <c r="AK9" s="75"/>
      <c r="AL9" s="75"/>
      <c r="AM9" s="92"/>
      <c r="AN9" s="71"/>
      <c r="AO9" s="10" t="s">
        <v>33</v>
      </c>
      <c r="AP9" s="9">
        <f>MAX(AN15:AN49)</f>
        <v>61</v>
      </c>
      <c r="AQ9" s="26">
        <v>1</v>
      </c>
    </row>
    <row r="10" spans="1:57" ht="18.75" x14ac:dyDescent="0.4">
      <c r="A10" s="140"/>
      <c r="B10" s="115">
        <v>8</v>
      </c>
      <c r="C10" s="115"/>
      <c r="D10" s="115">
        <v>6</v>
      </c>
      <c r="E10" s="115"/>
      <c r="F10" s="115">
        <v>3</v>
      </c>
      <c r="G10" s="115"/>
      <c r="H10" s="115">
        <v>8</v>
      </c>
      <c r="I10" s="115"/>
      <c r="J10" s="115">
        <v>5</v>
      </c>
      <c r="K10" s="115"/>
      <c r="L10" s="129"/>
      <c r="M10" s="143"/>
      <c r="N10" s="81">
        <v>10</v>
      </c>
      <c r="O10" s="81"/>
      <c r="P10" s="81">
        <v>5</v>
      </c>
      <c r="Q10" s="81"/>
      <c r="R10" s="81">
        <v>5</v>
      </c>
      <c r="S10" s="81"/>
      <c r="T10" s="100"/>
      <c r="U10" s="111"/>
      <c r="V10" s="27">
        <v>5</v>
      </c>
      <c r="W10" s="27">
        <v>5</v>
      </c>
      <c r="X10" s="27">
        <v>5</v>
      </c>
      <c r="Y10" s="27">
        <v>3</v>
      </c>
      <c r="Z10" s="27">
        <v>3</v>
      </c>
      <c r="AA10" s="27">
        <v>5</v>
      </c>
      <c r="AB10" s="27">
        <v>3</v>
      </c>
      <c r="AC10" s="27">
        <v>5</v>
      </c>
      <c r="AD10" s="27">
        <v>5</v>
      </c>
      <c r="AE10" s="27">
        <v>3</v>
      </c>
      <c r="AF10" s="27">
        <v>3</v>
      </c>
      <c r="AG10" s="81">
        <v>2</v>
      </c>
      <c r="AH10" s="81"/>
      <c r="AI10" s="81">
        <v>3</v>
      </c>
      <c r="AJ10" s="81"/>
      <c r="AK10" s="76"/>
      <c r="AL10" s="75"/>
      <c r="AM10" s="92"/>
      <c r="AN10" s="71"/>
      <c r="AO10" s="10" t="s">
        <v>34</v>
      </c>
      <c r="AP10" s="9">
        <f>MIN(AN15:AN24)</f>
        <v>4.1333333333333329</v>
      </c>
      <c r="AQ10" s="28"/>
    </row>
    <row r="11" spans="1:57" x14ac:dyDescent="0.25">
      <c r="A11" s="139"/>
      <c r="B11" s="119">
        <f>MAX(B15:B49)</f>
        <v>150000</v>
      </c>
      <c r="C11" s="120"/>
      <c r="D11" s="120">
        <f>MAX(D15:D49)</f>
        <v>0</v>
      </c>
      <c r="E11" s="120"/>
      <c r="F11" s="120">
        <f>MAX(F15:F49)</f>
        <v>0</v>
      </c>
      <c r="G11" s="120"/>
      <c r="H11" s="120">
        <f>MAX(H15:H49)</f>
        <v>800000</v>
      </c>
      <c r="I11" s="120"/>
      <c r="J11" s="120">
        <f>MAX(J15:J49)</f>
        <v>50</v>
      </c>
      <c r="K11" s="120"/>
      <c r="L11" s="128"/>
      <c r="M11" s="128"/>
      <c r="N11" s="108">
        <f>MAX(N15:N49)</f>
        <v>0</v>
      </c>
      <c r="O11" s="109"/>
      <c r="P11" s="108">
        <f>MAX(P15:P49)</f>
        <v>0</v>
      </c>
      <c r="Q11" s="109"/>
      <c r="R11" s="108">
        <f>MAX(R15:R49)</f>
        <v>0</v>
      </c>
      <c r="S11" s="109"/>
      <c r="T11" s="99"/>
      <c r="U11" s="110"/>
      <c r="V11" s="85" t="s">
        <v>15</v>
      </c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93">
        <f>MAX(AG15:AG49)</f>
        <v>0</v>
      </c>
      <c r="AH11" s="93"/>
      <c r="AI11" s="93">
        <f>MAX(AI15:AI49)</f>
        <v>1</v>
      </c>
      <c r="AJ11" s="93"/>
      <c r="AK11" s="75"/>
      <c r="AL11" s="75"/>
      <c r="AM11" s="92"/>
      <c r="AN11" s="71"/>
      <c r="AO11" s="10" t="s">
        <v>24</v>
      </c>
      <c r="AP11" s="10">
        <f>COUNTA(AN15:AN49)</f>
        <v>35</v>
      </c>
      <c r="AQ11" s="29"/>
    </row>
    <row r="12" spans="1:57" x14ac:dyDescent="0.25">
      <c r="A12" s="139"/>
      <c r="B12" s="121">
        <f>SUM(B15:B49)</f>
        <v>438000</v>
      </c>
      <c r="C12" s="118"/>
      <c r="D12" s="118">
        <f>SUM(D15:D49)</f>
        <v>0</v>
      </c>
      <c r="E12" s="118"/>
      <c r="F12" s="118">
        <f>SUM(F15:F49)</f>
        <v>0</v>
      </c>
      <c r="G12" s="118"/>
      <c r="H12" s="118">
        <f>SUM(H15:H49)</f>
        <v>2640550</v>
      </c>
      <c r="I12" s="118"/>
      <c r="J12" s="118">
        <f>SUM(J15:J49)</f>
        <v>100</v>
      </c>
      <c r="K12" s="118"/>
      <c r="L12" s="128"/>
      <c r="M12" s="128"/>
      <c r="N12" s="113">
        <f>SUM(N15:N49)</f>
        <v>0</v>
      </c>
      <c r="O12" s="114"/>
      <c r="P12" s="113">
        <f>SUM(P15:P49)</f>
        <v>0</v>
      </c>
      <c r="Q12" s="114"/>
      <c r="R12" s="113">
        <f>SUM(R15:R49)</f>
        <v>0</v>
      </c>
      <c r="S12" s="114"/>
      <c r="T12" s="99"/>
      <c r="U12" s="110"/>
      <c r="V12" s="88"/>
      <c r="W12" s="89"/>
      <c r="X12" s="89"/>
      <c r="Y12" s="89"/>
      <c r="Z12" s="89"/>
      <c r="AA12" s="89"/>
      <c r="AB12" s="89"/>
      <c r="AC12" s="89"/>
      <c r="AD12" s="89"/>
      <c r="AE12" s="89"/>
      <c r="AF12" s="90"/>
      <c r="AG12" s="94">
        <f>SUM(AG15:AG49)</f>
        <v>0</v>
      </c>
      <c r="AH12" s="94"/>
      <c r="AI12" s="94">
        <f>SUM(AI15:AI49)</f>
        <v>1</v>
      </c>
      <c r="AJ12" s="94"/>
      <c r="AK12" s="75"/>
      <c r="AL12" s="75"/>
      <c r="AM12" s="92"/>
      <c r="AN12" s="71"/>
      <c r="AO12" s="10" t="s">
        <v>35</v>
      </c>
      <c r="AP12" s="9">
        <f>MEDIAN(AN15:AN24)</f>
        <v>14.666666666666666</v>
      </c>
      <c r="AQ12" s="28"/>
    </row>
    <row r="13" spans="1:57" ht="38.25" x14ac:dyDescent="0.25">
      <c r="A13" s="139"/>
      <c r="B13" s="30" t="s">
        <v>25</v>
      </c>
      <c r="C13" s="31" t="s">
        <v>21</v>
      </c>
      <c r="D13" s="32" t="s">
        <v>116</v>
      </c>
      <c r="E13" s="31" t="s">
        <v>21</v>
      </c>
      <c r="F13" s="32" t="s">
        <v>117</v>
      </c>
      <c r="G13" s="31" t="s">
        <v>21</v>
      </c>
      <c r="H13" s="32" t="s">
        <v>118</v>
      </c>
      <c r="I13" s="31" t="s">
        <v>21</v>
      </c>
      <c r="J13" s="32" t="s">
        <v>119</v>
      </c>
      <c r="K13" s="31" t="s">
        <v>21</v>
      </c>
      <c r="L13" s="128"/>
      <c r="M13" s="128"/>
      <c r="N13" s="33" t="s">
        <v>51</v>
      </c>
      <c r="O13" s="33" t="s">
        <v>21</v>
      </c>
      <c r="P13" s="33" t="s">
        <v>52</v>
      </c>
      <c r="Q13" s="33" t="s">
        <v>21</v>
      </c>
      <c r="R13" s="33" t="s">
        <v>53</v>
      </c>
      <c r="S13" s="33" t="s">
        <v>21</v>
      </c>
      <c r="T13" s="99"/>
      <c r="U13" s="110"/>
      <c r="V13" s="34" t="s">
        <v>63</v>
      </c>
      <c r="W13" s="34" t="s">
        <v>61</v>
      </c>
      <c r="X13" s="34" t="s">
        <v>63</v>
      </c>
      <c r="Y13" s="34" t="s">
        <v>65</v>
      </c>
      <c r="Z13" s="34" t="s">
        <v>65</v>
      </c>
      <c r="AA13" s="34" t="s">
        <v>63</v>
      </c>
      <c r="AB13" s="34" t="s">
        <v>65</v>
      </c>
      <c r="AC13" s="34" t="s">
        <v>63</v>
      </c>
      <c r="AD13" s="34" t="s">
        <v>63</v>
      </c>
      <c r="AE13" s="34" t="s">
        <v>65</v>
      </c>
      <c r="AF13" s="34" t="s">
        <v>65</v>
      </c>
      <c r="AG13" s="35" t="s">
        <v>26</v>
      </c>
      <c r="AH13" s="34" t="s">
        <v>21</v>
      </c>
      <c r="AI13" s="35" t="s">
        <v>115</v>
      </c>
      <c r="AJ13" s="34" t="s">
        <v>21</v>
      </c>
      <c r="AK13" s="75"/>
      <c r="AL13" s="75"/>
      <c r="AM13" s="92"/>
      <c r="AN13" s="71"/>
      <c r="AO13" s="36" t="s">
        <v>36</v>
      </c>
      <c r="AP13" s="37">
        <v>0.2</v>
      </c>
      <c r="AQ13" s="38"/>
    </row>
    <row r="14" spans="1:57" ht="15.75" thickBot="1" x14ac:dyDescent="0.3">
      <c r="A14" s="141"/>
      <c r="B14" s="39" t="s">
        <v>23</v>
      </c>
      <c r="C14" s="40" t="s">
        <v>22</v>
      </c>
      <c r="D14" s="40" t="s">
        <v>23</v>
      </c>
      <c r="E14" s="40" t="s">
        <v>22</v>
      </c>
      <c r="F14" s="40" t="s">
        <v>23</v>
      </c>
      <c r="G14" s="40" t="s">
        <v>22</v>
      </c>
      <c r="H14" s="40" t="s">
        <v>23</v>
      </c>
      <c r="I14" s="40" t="s">
        <v>22</v>
      </c>
      <c r="J14" s="40" t="s">
        <v>24</v>
      </c>
      <c r="K14" s="40" t="s">
        <v>22</v>
      </c>
      <c r="L14" s="130"/>
      <c r="M14" s="130"/>
      <c r="N14" s="41" t="s">
        <v>24</v>
      </c>
      <c r="O14" s="41" t="s">
        <v>22</v>
      </c>
      <c r="P14" s="41" t="s">
        <v>24</v>
      </c>
      <c r="Q14" s="41" t="s">
        <v>22</v>
      </c>
      <c r="R14" s="41" t="s">
        <v>24</v>
      </c>
      <c r="S14" s="41" t="s">
        <v>22</v>
      </c>
      <c r="T14" s="101"/>
      <c r="U14" s="112"/>
      <c r="V14" s="42" t="s">
        <v>22</v>
      </c>
      <c r="W14" s="42" t="s">
        <v>22</v>
      </c>
      <c r="X14" s="42" t="s">
        <v>22</v>
      </c>
      <c r="Y14" s="42" t="s">
        <v>22</v>
      </c>
      <c r="Z14" s="42" t="s">
        <v>22</v>
      </c>
      <c r="AA14" s="42" t="s">
        <v>22</v>
      </c>
      <c r="AB14" s="42" t="s">
        <v>22</v>
      </c>
      <c r="AC14" s="42" t="s">
        <v>22</v>
      </c>
      <c r="AD14" s="42" t="s">
        <v>22</v>
      </c>
      <c r="AE14" s="42" t="s">
        <v>22</v>
      </c>
      <c r="AF14" s="42" t="s">
        <v>22</v>
      </c>
      <c r="AG14" s="42" t="s">
        <v>24</v>
      </c>
      <c r="AH14" s="42" t="s">
        <v>22</v>
      </c>
      <c r="AI14" s="42" t="s">
        <v>24</v>
      </c>
      <c r="AJ14" s="42" t="s">
        <v>22</v>
      </c>
      <c r="AK14" s="77"/>
      <c r="AL14" s="77"/>
      <c r="AM14" s="43"/>
      <c r="AN14" s="72"/>
      <c r="AO14" s="44"/>
      <c r="AP14" s="44"/>
      <c r="AQ14" s="45"/>
    </row>
    <row r="15" spans="1:57" ht="15.75" x14ac:dyDescent="0.25">
      <c r="A15" s="11" t="s">
        <v>79</v>
      </c>
      <c r="B15" s="5">
        <v>10000</v>
      </c>
      <c r="C15" s="46">
        <f t="shared" ref="C15:C49" si="0">+$B$10*B15/$B$11</f>
        <v>0.53333333333333333</v>
      </c>
      <c r="D15" s="5">
        <v>0</v>
      </c>
      <c r="E15" s="46" t="str">
        <f>IF(($D$11=0),"0 ",+$D$10*D15/$D$11)</f>
        <v xml:space="preserve">0 </v>
      </c>
      <c r="F15" s="5">
        <v>0</v>
      </c>
      <c r="G15" s="46" t="str">
        <f>IF(($F$11=0),"0 ",+$F$10*F15/$F$11)</f>
        <v xml:space="preserve">0 </v>
      </c>
      <c r="H15" s="5">
        <v>40000</v>
      </c>
      <c r="I15" s="46">
        <f t="shared" ref="I15:I49" si="1">+$H$10*H15/$H$11</f>
        <v>0.4</v>
      </c>
      <c r="J15" s="7">
        <v>10</v>
      </c>
      <c r="K15" s="46">
        <f>IF(($J$11=0),"0",+$J$10*J15/$J$11)</f>
        <v>1</v>
      </c>
      <c r="L15" s="46">
        <f>+C15+E15+G15+I15+K15</f>
        <v>1.9333333333333333</v>
      </c>
      <c r="M15" s="47" t="str">
        <f>IF(L15&gt;=6,"ALTO IMPACTO","BAJO IMPACTO")</f>
        <v>BAJO IMPACTO</v>
      </c>
      <c r="N15" s="3">
        <v>0</v>
      </c>
      <c r="O15" s="46" t="str">
        <f>IF(($N$11=0),"0",+$N$10*N15/$N$11)</f>
        <v>0</v>
      </c>
      <c r="P15" s="3">
        <v>0</v>
      </c>
      <c r="Q15" s="46" t="str">
        <f>IF(($P$11=0),"0",+$P$10*P15/$P$11)</f>
        <v>0</v>
      </c>
      <c r="R15" s="3">
        <v>0</v>
      </c>
      <c r="S15" s="46" t="str">
        <f>IF(($R$11=0),"0",+$R$10*R15/$R$11)</f>
        <v>0</v>
      </c>
      <c r="T15" s="46">
        <f>+O15+Q15+S15</f>
        <v>0</v>
      </c>
      <c r="U15" s="48" t="str">
        <f>IF(T15&gt;=4,"ALTO IMPACTO","BAJO IMPACTO")</f>
        <v>BAJO IMPACTO</v>
      </c>
      <c r="V15" s="3">
        <v>0</v>
      </c>
      <c r="W15" s="3">
        <v>0</v>
      </c>
      <c r="X15" s="3">
        <v>0</v>
      </c>
      <c r="Y15" s="3">
        <v>1</v>
      </c>
      <c r="Z15" s="3">
        <v>1</v>
      </c>
      <c r="AA15" s="3">
        <v>0</v>
      </c>
      <c r="AB15" s="3">
        <v>0</v>
      </c>
      <c r="AC15" s="3">
        <v>0</v>
      </c>
      <c r="AD15" s="3">
        <v>0</v>
      </c>
      <c r="AE15" s="3">
        <v>3</v>
      </c>
      <c r="AF15" s="3">
        <v>0</v>
      </c>
      <c r="AG15" s="3">
        <v>0</v>
      </c>
      <c r="AH15" s="46" t="str">
        <f>IF(($AG$11=0),"0",+$AG$10*AG15/$AG$11)</f>
        <v>0</v>
      </c>
      <c r="AI15" s="3">
        <v>0</v>
      </c>
      <c r="AJ15" s="46">
        <f>IF(($AI$11=0),"0",+$AI$10*AI15/$AI$11)</f>
        <v>0</v>
      </c>
      <c r="AK15" s="49">
        <f t="shared" ref="AK15:AK49" si="2">V15+W15+X15+Y15+Z15+AA15+AB15+AC15+AD15+AE15+AF15+AH15+AJ15</f>
        <v>5</v>
      </c>
      <c r="AL15" s="50" t="str">
        <f>IF(AK15&gt;=10,"ALTO IMPACTO","BAJO IMPACTO")</f>
        <v>BAJO IMPACTO</v>
      </c>
      <c r="AM15" s="8"/>
      <c r="AN15" s="46">
        <f>+C15+E15+G15+I15+K15+O15+Q15+S15+V15+W15+X15+Y15+Z15+AA15+AB15+AC15+AD15+AE15+AF15+AH15+AJ15</f>
        <v>6.9333333333333336</v>
      </c>
      <c r="AO15" s="51">
        <f>+AN15*$AQ$9/$AP$9</f>
        <v>0.11366120218579236</v>
      </c>
      <c r="AP15" s="134" t="str">
        <f>IF(AO15&gt;=$AP$13,"ALTO IMPACTO","BAJO IMPACTO")</f>
        <v>BAJO IMPACTO</v>
      </c>
      <c r="AQ15" s="135"/>
      <c r="AR15" s="1"/>
    </row>
    <row r="16" spans="1:57" ht="15.75" x14ac:dyDescent="0.25">
      <c r="A16" s="4" t="s">
        <v>80</v>
      </c>
      <c r="B16" s="5">
        <v>110000</v>
      </c>
      <c r="C16" s="46">
        <f t="shared" si="0"/>
        <v>5.8666666666666663</v>
      </c>
      <c r="D16" s="5">
        <v>0</v>
      </c>
      <c r="E16" s="46" t="str">
        <f t="shared" ref="E16:E49" si="3">IF(($D$11=0),"0 ",+$D$10*D16/$D$11)</f>
        <v xml:space="preserve">0 </v>
      </c>
      <c r="F16" s="5">
        <v>0</v>
      </c>
      <c r="G16" s="46" t="str">
        <f t="shared" ref="G16:G49" si="4">IF(($F$11=0),"0 ",+$F$10*F16/$F$11)</f>
        <v xml:space="preserve">0 </v>
      </c>
      <c r="H16" s="5">
        <v>600000</v>
      </c>
      <c r="I16" s="46">
        <f t="shared" si="1"/>
        <v>6</v>
      </c>
      <c r="J16" s="7">
        <v>20</v>
      </c>
      <c r="K16" s="46">
        <f t="shared" ref="K16:K49" si="5">IF(($J$11=0),"0",+$J$10*J16/$J$11)</f>
        <v>2</v>
      </c>
      <c r="L16" s="46">
        <f t="shared" ref="L16:L49" si="6">+C16+E16+G16+I16+K16</f>
        <v>13.866666666666667</v>
      </c>
      <c r="M16" s="52" t="str">
        <f t="shared" ref="M16:M49" si="7">IF(L16&gt;=6,"ALTO IMPACTO","BAJO IMPACTO")</f>
        <v>ALTO IMPACTO</v>
      </c>
      <c r="N16" s="3">
        <v>0</v>
      </c>
      <c r="O16" s="46" t="str">
        <f t="shared" ref="O16:O49" si="8">IF(($N$11=0),"0",+$N$10*N16/$N$11)</f>
        <v>0</v>
      </c>
      <c r="P16" s="3">
        <v>0</v>
      </c>
      <c r="Q16" s="46" t="str">
        <f t="shared" ref="Q16:Q49" si="9">IF(($P$11=0),"0",+$P$10*P16/$P$11)</f>
        <v>0</v>
      </c>
      <c r="R16" s="3">
        <v>0</v>
      </c>
      <c r="S16" s="46" t="str">
        <f t="shared" ref="S16:S49" si="10">IF(($R$11=0),"0",+$R$10*R16/$R$11)</f>
        <v>0</v>
      </c>
      <c r="T16" s="46">
        <f t="shared" ref="T16:T49" si="11">+O16+Q16+S16</f>
        <v>0</v>
      </c>
      <c r="U16" s="53" t="str">
        <f t="shared" ref="U16:U49" si="12">IF(T16&gt;=4,"ALTO IMPACTO","BAJO IMPACTO")</f>
        <v>BAJO IMPACTO</v>
      </c>
      <c r="V16" s="3">
        <v>3</v>
      </c>
      <c r="W16" s="3">
        <v>0</v>
      </c>
      <c r="X16" s="3">
        <v>0</v>
      </c>
      <c r="Y16" s="3">
        <v>1</v>
      </c>
      <c r="Z16" s="3">
        <v>1</v>
      </c>
      <c r="AA16" s="3">
        <v>3</v>
      </c>
      <c r="AB16" s="3">
        <v>0</v>
      </c>
      <c r="AC16" s="3">
        <v>3</v>
      </c>
      <c r="AD16" s="3">
        <v>3</v>
      </c>
      <c r="AE16" s="3">
        <v>0</v>
      </c>
      <c r="AF16" s="3">
        <v>0</v>
      </c>
      <c r="AG16" s="3"/>
      <c r="AH16" s="46" t="str">
        <f t="shared" ref="AH16:AH49" si="13">IF(($AG$11=0),"0",+$AG$10*AG16/$AG$11)</f>
        <v>0</v>
      </c>
      <c r="AI16" s="3">
        <v>1</v>
      </c>
      <c r="AJ16" s="46">
        <f t="shared" ref="AJ16:AJ49" si="14">IF(($AI$11=0),"0",+$AI$10*AI16/$AI$11)</f>
        <v>3</v>
      </c>
      <c r="AK16" s="49">
        <f t="shared" si="2"/>
        <v>17</v>
      </c>
      <c r="AL16" s="52" t="str">
        <f t="shared" ref="AL16:AL48" si="15">IF(AK16&gt;=10,"ALTO IMPACTO","BAJO IMPACTO")</f>
        <v>ALTO IMPACTO</v>
      </c>
      <c r="AM16" s="8"/>
      <c r="AN16" s="46">
        <f t="shared" ref="AN16:AN49" si="16">+C16+E16+G16+I16+K16+O16+Q16+S16+V16+W16+X16+Y16+Z16+AA16+AB16+AC16+AD16+AE16+AF16+AH16+AJ16</f>
        <v>30.866666666666667</v>
      </c>
      <c r="AO16" s="51">
        <f t="shared" ref="AO16:AO49" si="17">+AN16*$AQ$9/$AP$9</f>
        <v>0.5060109289617486</v>
      </c>
      <c r="AP16" s="136" t="str">
        <f t="shared" ref="AP16:AP49" si="18">IF(AO16&gt;=$AP$13,"ALTO IMPACTO","BAJO IMPACTO")</f>
        <v>ALTO IMPACTO</v>
      </c>
      <c r="AQ16" s="137"/>
      <c r="BB16">
        <v>0</v>
      </c>
      <c r="BC16">
        <v>0</v>
      </c>
      <c r="BD16">
        <v>0</v>
      </c>
      <c r="BE16">
        <v>0</v>
      </c>
    </row>
    <row r="17" spans="1:57" ht="15.75" x14ac:dyDescent="0.25">
      <c r="A17" s="4" t="s">
        <v>81</v>
      </c>
      <c r="B17" s="5">
        <v>7000</v>
      </c>
      <c r="C17" s="46">
        <f t="shared" si="0"/>
        <v>0.37333333333333335</v>
      </c>
      <c r="D17" s="5"/>
      <c r="E17" s="46" t="str">
        <f t="shared" si="3"/>
        <v xml:space="preserve">0 </v>
      </c>
      <c r="F17" s="5">
        <v>0</v>
      </c>
      <c r="G17" s="46" t="str">
        <f t="shared" si="4"/>
        <v xml:space="preserve">0 </v>
      </c>
      <c r="H17" s="5">
        <v>500</v>
      </c>
      <c r="I17" s="46">
        <f t="shared" si="1"/>
        <v>5.0000000000000001E-3</v>
      </c>
      <c r="J17" s="7">
        <v>5</v>
      </c>
      <c r="K17" s="46">
        <f t="shared" si="5"/>
        <v>0.5</v>
      </c>
      <c r="L17" s="46">
        <f t="shared" si="6"/>
        <v>0.87833333333333341</v>
      </c>
      <c r="M17" s="52" t="str">
        <f t="shared" si="7"/>
        <v>BAJO IMPACTO</v>
      </c>
      <c r="N17" s="3">
        <v>0</v>
      </c>
      <c r="O17" s="46" t="str">
        <f t="shared" si="8"/>
        <v>0</v>
      </c>
      <c r="P17" s="3">
        <v>0</v>
      </c>
      <c r="Q17" s="46" t="str">
        <f t="shared" si="9"/>
        <v>0</v>
      </c>
      <c r="R17" s="3"/>
      <c r="S17" s="46" t="str">
        <f t="shared" si="10"/>
        <v>0</v>
      </c>
      <c r="T17" s="46">
        <f t="shared" si="11"/>
        <v>0</v>
      </c>
      <c r="U17" s="53" t="str">
        <f t="shared" si="12"/>
        <v>BAJO IMPACTO</v>
      </c>
      <c r="V17" s="3">
        <v>0</v>
      </c>
      <c r="W17" s="3">
        <v>0</v>
      </c>
      <c r="X17" s="3">
        <v>3</v>
      </c>
      <c r="Y17" s="3">
        <v>3</v>
      </c>
      <c r="Z17" s="3">
        <v>3</v>
      </c>
      <c r="AA17" s="3">
        <v>5</v>
      </c>
      <c r="AB17" s="3">
        <v>0</v>
      </c>
      <c r="AC17" s="3">
        <v>5</v>
      </c>
      <c r="AD17" s="3">
        <v>5</v>
      </c>
      <c r="AE17" s="3">
        <v>0</v>
      </c>
      <c r="AF17" s="3">
        <v>0</v>
      </c>
      <c r="AG17" s="3"/>
      <c r="AH17" s="46" t="str">
        <f t="shared" si="13"/>
        <v>0</v>
      </c>
      <c r="AI17" s="3"/>
      <c r="AJ17" s="46">
        <f t="shared" si="14"/>
        <v>0</v>
      </c>
      <c r="AK17" s="49">
        <f t="shared" si="2"/>
        <v>24</v>
      </c>
      <c r="AL17" s="52" t="str">
        <f t="shared" si="15"/>
        <v>ALTO IMPACTO</v>
      </c>
      <c r="AM17" s="8"/>
      <c r="AN17" s="46">
        <f t="shared" si="16"/>
        <v>24.878333333333334</v>
      </c>
      <c r="AO17" s="51">
        <f t="shared" si="17"/>
        <v>0.4078415300546448</v>
      </c>
      <c r="AP17" s="136" t="str">
        <f t="shared" si="18"/>
        <v>ALTO IMPACTO</v>
      </c>
      <c r="AQ17" s="137"/>
      <c r="BB17">
        <v>3</v>
      </c>
      <c r="BC17">
        <v>5</v>
      </c>
      <c r="BD17">
        <v>3</v>
      </c>
      <c r="BE17">
        <v>1</v>
      </c>
    </row>
    <row r="18" spans="1:57" ht="15.75" x14ac:dyDescent="0.25">
      <c r="A18" s="4" t="s">
        <v>82</v>
      </c>
      <c r="B18" s="5">
        <v>1000</v>
      </c>
      <c r="C18" s="46">
        <f t="shared" si="0"/>
        <v>5.3333333333333337E-2</v>
      </c>
      <c r="D18" s="5"/>
      <c r="E18" s="46" t="str">
        <f t="shared" si="3"/>
        <v xml:space="preserve">0 </v>
      </c>
      <c r="F18" s="5">
        <v>0</v>
      </c>
      <c r="G18" s="46" t="str">
        <f t="shared" si="4"/>
        <v xml:space="preserve">0 </v>
      </c>
      <c r="H18" s="5">
        <v>50</v>
      </c>
      <c r="I18" s="46">
        <f t="shared" si="1"/>
        <v>5.0000000000000001E-4</v>
      </c>
      <c r="J18" s="7">
        <v>6</v>
      </c>
      <c r="K18" s="46">
        <f t="shared" si="5"/>
        <v>0.6</v>
      </c>
      <c r="L18" s="46">
        <f t="shared" si="6"/>
        <v>0.65383333333333327</v>
      </c>
      <c r="M18" s="52" t="str">
        <f t="shared" si="7"/>
        <v>BAJO IMPACTO</v>
      </c>
      <c r="N18" s="3">
        <v>0</v>
      </c>
      <c r="O18" s="46" t="str">
        <f t="shared" si="8"/>
        <v>0</v>
      </c>
      <c r="P18" s="3"/>
      <c r="Q18" s="46" t="str">
        <f t="shared" si="9"/>
        <v>0</v>
      </c>
      <c r="R18" s="3"/>
      <c r="S18" s="46" t="str">
        <f t="shared" si="10"/>
        <v>0</v>
      </c>
      <c r="T18" s="46">
        <f t="shared" si="11"/>
        <v>0</v>
      </c>
      <c r="U18" s="53" t="str">
        <f t="shared" si="12"/>
        <v>BAJO IMPACTO</v>
      </c>
      <c r="V18" s="3">
        <v>0</v>
      </c>
      <c r="W18" s="3">
        <v>5</v>
      </c>
      <c r="X18" s="3">
        <v>3</v>
      </c>
      <c r="Y18" s="3">
        <v>1</v>
      </c>
      <c r="Z18" s="3">
        <v>1</v>
      </c>
      <c r="AA18" s="3">
        <v>0</v>
      </c>
      <c r="AB18" s="3">
        <v>3</v>
      </c>
      <c r="AC18" s="3">
        <v>3</v>
      </c>
      <c r="AD18" s="3">
        <v>0</v>
      </c>
      <c r="AE18" s="3">
        <v>1</v>
      </c>
      <c r="AF18" s="3">
        <v>3</v>
      </c>
      <c r="AG18" s="3"/>
      <c r="AH18" s="46" t="str">
        <f t="shared" si="13"/>
        <v>0</v>
      </c>
      <c r="AI18" s="3"/>
      <c r="AJ18" s="46">
        <f t="shared" si="14"/>
        <v>0</v>
      </c>
      <c r="AK18" s="49">
        <f t="shared" si="2"/>
        <v>20</v>
      </c>
      <c r="AL18" s="52" t="str">
        <f t="shared" si="15"/>
        <v>ALTO IMPACTO</v>
      </c>
      <c r="AM18" s="8"/>
      <c r="AN18" s="46">
        <f t="shared" si="16"/>
        <v>20.653833333333331</v>
      </c>
      <c r="AO18" s="51">
        <f t="shared" si="17"/>
        <v>0.33858743169398903</v>
      </c>
      <c r="AP18" s="136" t="str">
        <f t="shared" si="18"/>
        <v>ALTO IMPACTO</v>
      </c>
      <c r="AQ18" s="137"/>
      <c r="BB18">
        <v>5</v>
      </c>
      <c r="BD18">
        <v>5</v>
      </c>
      <c r="BE18">
        <v>3</v>
      </c>
    </row>
    <row r="19" spans="1:57" ht="15.75" x14ac:dyDescent="0.25">
      <c r="A19" s="4" t="s">
        <v>83</v>
      </c>
      <c r="B19" s="5">
        <v>5000</v>
      </c>
      <c r="C19" s="46">
        <f t="shared" si="0"/>
        <v>0.26666666666666666</v>
      </c>
      <c r="D19" s="5"/>
      <c r="E19" s="46" t="str">
        <f t="shared" si="3"/>
        <v xml:space="preserve">0 </v>
      </c>
      <c r="F19" s="5">
        <v>0</v>
      </c>
      <c r="G19" s="46" t="str">
        <f t="shared" si="4"/>
        <v xml:space="preserve">0 </v>
      </c>
      <c r="H19" s="5">
        <v>300000</v>
      </c>
      <c r="I19" s="46">
        <f t="shared" si="1"/>
        <v>3</v>
      </c>
      <c r="J19" s="7">
        <v>8</v>
      </c>
      <c r="K19" s="46">
        <f t="shared" si="5"/>
        <v>0.8</v>
      </c>
      <c r="L19" s="46">
        <f t="shared" si="6"/>
        <v>4.0666666666666664</v>
      </c>
      <c r="M19" s="52" t="str">
        <f t="shared" si="7"/>
        <v>BAJO IMPACTO</v>
      </c>
      <c r="N19" s="3">
        <v>0</v>
      </c>
      <c r="O19" s="46" t="str">
        <f t="shared" si="8"/>
        <v>0</v>
      </c>
      <c r="P19" s="3"/>
      <c r="Q19" s="46" t="str">
        <f t="shared" si="9"/>
        <v>0</v>
      </c>
      <c r="R19" s="3"/>
      <c r="S19" s="46" t="str">
        <f t="shared" si="10"/>
        <v>0</v>
      </c>
      <c r="T19" s="46">
        <f t="shared" si="11"/>
        <v>0</v>
      </c>
      <c r="U19" s="53" t="str">
        <f t="shared" si="12"/>
        <v>BAJO IMPACTO</v>
      </c>
      <c r="V19" s="3">
        <v>5</v>
      </c>
      <c r="W19" s="3">
        <v>0</v>
      </c>
      <c r="X19" s="3">
        <v>3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/>
      <c r="AH19" s="46" t="str">
        <f t="shared" si="13"/>
        <v>0</v>
      </c>
      <c r="AI19" s="3"/>
      <c r="AJ19" s="46">
        <f t="shared" si="14"/>
        <v>0</v>
      </c>
      <c r="AK19" s="49">
        <f t="shared" si="2"/>
        <v>8</v>
      </c>
      <c r="AL19" s="52" t="str">
        <f t="shared" si="15"/>
        <v>BAJO IMPACTO</v>
      </c>
      <c r="AM19" s="8"/>
      <c r="AN19" s="46">
        <f t="shared" si="16"/>
        <v>12.066666666666666</v>
      </c>
      <c r="AO19" s="51">
        <f t="shared" si="17"/>
        <v>0.19781420765027322</v>
      </c>
      <c r="AP19" s="136" t="str">
        <f t="shared" si="18"/>
        <v>BAJO IMPACTO</v>
      </c>
      <c r="AQ19" s="137"/>
    </row>
    <row r="20" spans="1:57" ht="15.75" x14ac:dyDescent="0.25">
      <c r="A20" s="4" t="s">
        <v>84</v>
      </c>
      <c r="B20" s="5">
        <v>80000</v>
      </c>
      <c r="C20" s="46">
        <f t="shared" si="0"/>
        <v>4.2666666666666666</v>
      </c>
      <c r="D20" s="5"/>
      <c r="E20" s="46" t="str">
        <f t="shared" si="3"/>
        <v xml:space="preserve">0 </v>
      </c>
      <c r="F20" s="5"/>
      <c r="G20" s="46" t="str">
        <f t="shared" si="4"/>
        <v xml:space="preserve">0 </v>
      </c>
      <c r="H20" s="5">
        <v>100000</v>
      </c>
      <c r="I20" s="46">
        <f t="shared" si="1"/>
        <v>1</v>
      </c>
      <c r="J20" s="7">
        <v>50</v>
      </c>
      <c r="K20" s="46">
        <f t="shared" si="5"/>
        <v>5</v>
      </c>
      <c r="L20" s="46">
        <f t="shared" si="6"/>
        <v>10.266666666666666</v>
      </c>
      <c r="M20" s="52" t="str">
        <f t="shared" si="7"/>
        <v>ALTO IMPACTO</v>
      </c>
      <c r="N20" s="3">
        <v>0</v>
      </c>
      <c r="O20" s="46" t="str">
        <f t="shared" si="8"/>
        <v>0</v>
      </c>
      <c r="P20" s="3"/>
      <c r="Q20" s="46" t="str">
        <f t="shared" si="9"/>
        <v>0</v>
      </c>
      <c r="R20" s="3"/>
      <c r="S20" s="46" t="str">
        <f t="shared" si="10"/>
        <v>0</v>
      </c>
      <c r="T20" s="46">
        <f t="shared" si="11"/>
        <v>0</v>
      </c>
      <c r="U20" s="53" t="str">
        <f t="shared" si="12"/>
        <v>BAJO IMPACTO</v>
      </c>
      <c r="V20" s="3">
        <v>0</v>
      </c>
      <c r="W20" s="3">
        <v>0</v>
      </c>
      <c r="X20" s="3">
        <v>3</v>
      </c>
      <c r="Y20" s="3">
        <v>0</v>
      </c>
      <c r="Z20" s="3">
        <v>1</v>
      </c>
      <c r="AA20" s="3">
        <v>3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/>
      <c r="AH20" s="46" t="str">
        <f t="shared" si="13"/>
        <v>0</v>
      </c>
      <c r="AI20" s="3"/>
      <c r="AJ20" s="46">
        <f t="shared" si="14"/>
        <v>0</v>
      </c>
      <c r="AK20" s="49">
        <f t="shared" si="2"/>
        <v>7</v>
      </c>
      <c r="AL20" s="52" t="str">
        <f t="shared" si="15"/>
        <v>BAJO IMPACTO</v>
      </c>
      <c r="AM20" s="8"/>
      <c r="AN20" s="46">
        <f t="shared" si="16"/>
        <v>17.266666666666666</v>
      </c>
      <c r="AO20" s="51">
        <f t="shared" si="17"/>
        <v>0.28306010928961745</v>
      </c>
      <c r="AP20" s="136" t="str">
        <f t="shared" si="18"/>
        <v>ALTO IMPACTO</v>
      </c>
      <c r="AQ20" s="137"/>
    </row>
    <row r="21" spans="1:57" ht="15.75" x14ac:dyDescent="0.25">
      <c r="A21" s="4" t="s">
        <v>85</v>
      </c>
      <c r="B21" s="5">
        <v>10000</v>
      </c>
      <c r="C21" s="46">
        <f t="shared" si="0"/>
        <v>0.53333333333333333</v>
      </c>
      <c r="D21" s="5"/>
      <c r="E21" s="46" t="str">
        <f t="shared" si="3"/>
        <v xml:space="preserve">0 </v>
      </c>
      <c r="F21" s="5"/>
      <c r="G21" s="46" t="str">
        <f t="shared" si="4"/>
        <v xml:space="preserve">0 </v>
      </c>
      <c r="H21" s="5">
        <v>260000</v>
      </c>
      <c r="I21" s="46">
        <f t="shared" si="1"/>
        <v>2.6</v>
      </c>
      <c r="J21" s="7">
        <v>0</v>
      </c>
      <c r="K21" s="46">
        <f t="shared" si="5"/>
        <v>0</v>
      </c>
      <c r="L21" s="46">
        <f t="shared" si="6"/>
        <v>3.1333333333333333</v>
      </c>
      <c r="M21" s="52" t="str">
        <f t="shared" si="7"/>
        <v>BAJO IMPACTO</v>
      </c>
      <c r="N21" s="3"/>
      <c r="O21" s="46" t="str">
        <f t="shared" si="8"/>
        <v>0</v>
      </c>
      <c r="P21" s="3"/>
      <c r="Q21" s="46" t="str">
        <f t="shared" si="9"/>
        <v>0</v>
      </c>
      <c r="R21" s="3"/>
      <c r="S21" s="46" t="str">
        <f t="shared" si="10"/>
        <v>0</v>
      </c>
      <c r="T21" s="46">
        <f t="shared" si="11"/>
        <v>0</v>
      </c>
      <c r="U21" s="53" t="str">
        <f t="shared" si="12"/>
        <v>BAJO IMPACTO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/>
      <c r="AH21" s="46" t="str">
        <f t="shared" si="13"/>
        <v>0</v>
      </c>
      <c r="AI21" s="3"/>
      <c r="AJ21" s="46">
        <f t="shared" si="14"/>
        <v>0</v>
      </c>
      <c r="AK21" s="49">
        <f t="shared" si="2"/>
        <v>1</v>
      </c>
      <c r="AL21" s="52" t="str">
        <f t="shared" si="15"/>
        <v>BAJO IMPACTO</v>
      </c>
      <c r="AM21" s="8"/>
      <c r="AN21" s="46">
        <f t="shared" si="16"/>
        <v>4.1333333333333329</v>
      </c>
      <c r="AO21" s="51">
        <f t="shared" si="17"/>
        <v>6.7759562841530049E-2</v>
      </c>
      <c r="AP21" s="136" t="str">
        <f t="shared" si="18"/>
        <v>BAJO IMPACTO</v>
      </c>
      <c r="AQ21" s="137"/>
    </row>
    <row r="22" spans="1:57" ht="15.75" x14ac:dyDescent="0.25">
      <c r="A22" s="4" t="s">
        <v>86</v>
      </c>
      <c r="B22" s="5">
        <v>45000</v>
      </c>
      <c r="C22" s="46">
        <f t="shared" si="0"/>
        <v>2.4</v>
      </c>
      <c r="D22" s="5"/>
      <c r="E22" s="46" t="str">
        <f t="shared" si="3"/>
        <v xml:space="preserve">0 </v>
      </c>
      <c r="F22" s="5"/>
      <c r="G22" s="46" t="str">
        <f t="shared" si="4"/>
        <v xml:space="preserve">0 </v>
      </c>
      <c r="H22" s="5">
        <v>500000</v>
      </c>
      <c r="I22" s="46">
        <f t="shared" si="1"/>
        <v>5</v>
      </c>
      <c r="J22" s="7">
        <v>1</v>
      </c>
      <c r="K22" s="46">
        <f t="shared" si="5"/>
        <v>0.1</v>
      </c>
      <c r="L22" s="46">
        <f t="shared" si="6"/>
        <v>7.5</v>
      </c>
      <c r="M22" s="52" t="str">
        <f t="shared" si="7"/>
        <v>ALTO IMPACTO</v>
      </c>
      <c r="N22" s="3"/>
      <c r="O22" s="46" t="str">
        <f t="shared" si="8"/>
        <v>0</v>
      </c>
      <c r="P22" s="3"/>
      <c r="Q22" s="46" t="str">
        <f t="shared" si="9"/>
        <v>0</v>
      </c>
      <c r="R22" s="3"/>
      <c r="S22" s="46" t="str">
        <f t="shared" si="10"/>
        <v>0</v>
      </c>
      <c r="T22" s="46">
        <f t="shared" si="11"/>
        <v>0</v>
      </c>
      <c r="U22" s="53" t="str">
        <f t="shared" si="12"/>
        <v>BAJO IMPACTO</v>
      </c>
      <c r="V22" s="3">
        <v>3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/>
      <c r="AH22" s="46" t="str">
        <f t="shared" si="13"/>
        <v>0</v>
      </c>
      <c r="AI22" s="3"/>
      <c r="AJ22" s="46">
        <f t="shared" si="14"/>
        <v>0</v>
      </c>
      <c r="AK22" s="49">
        <f t="shared" si="2"/>
        <v>4</v>
      </c>
      <c r="AL22" s="52" t="str">
        <f t="shared" si="15"/>
        <v>BAJO IMPACTO</v>
      </c>
      <c r="AM22" s="8"/>
      <c r="AN22" s="46">
        <f t="shared" si="16"/>
        <v>11.5</v>
      </c>
      <c r="AO22" s="51">
        <f t="shared" si="17"/>
        <v>0.18852459016393441</v>
      </c>
      <c r="AP22" s="136" t="str">
        <f t="shared" si="18"/>
        <v>BAJO IMPACTO</v>
      </c>
      <c r="AQ22" s="137"/>
    </row>
    <row r="23" spans="1:57" ht="15.75" x14ac:dyDescent="0.25">
      <c r="A23" s="4" t="s">
        <v>87</v>
      </c>
      <c r="B23" s="5">
        <v>20000</v>
      </c>
      <c r="C23" s="46">
        <f t="shared" si="0"/>
        <v>1.0666666666666667</v>
      </c>
      <c r="D23" s="5"/>
      <c r="E23" s="46" t="str">
        <f t="shared" si="3"/>
        <v xml:space="preserve">0 </v>
      </c>
      <c r="F23" s="5"/>
      <c r="G23" s="46" t="str">
        <f t="shared" si="4"/>
        <v xml:space="preserve">0 </v>
      </c>
      <c r="H23" s="5">
        <v>40000</v>
      </c>
      <c r="I23" s="46">
        <f t="shared" si="1"/>
        <v>0.4</v>
      </c>
      <c r="J23" s="7"/>
      <c r="K23" s="46">
        <f t="shared" si="5"/>
        <v>0</v>
      </c>
      <c r="L23" s="46">
        <f t="shared" si="6"/>
        <v>1.4666666666666668</v>
      </c>
      <c r="M23" s="52" t="str">
        <f t="shared" si="7"/>
        <v>BAJO IMPACTO</v>
      </c>
      <c r="N23" s="3"/>
      <c r="O23" s="46" t="str">
        <f t="shared" si="8"/>
        <v>0</v>
      </c>
      <c r="P23" s="3"/>
      <c r="Q23" s="46" t="str">
        <f t="shared" si="9"/>
        <v>0</v>
      </c>
      <c r="R23" s="3"/>
      <c r="S23" s="46" t="str">
        <f t="shared" si="10"/>
        <v>0</v>
      </c>
      <c r="T23" s="46">
        <f t="shared" si="11"/>
        <v>0</v>
      </c>
      <c r="U23" s="53" t="str">
        <f t="shared" si="12"/>
        <v>BAJO IMPACTO</v>
      </c>
      <c r="V23" s="3">
        <v>0</v>
      </c>
      <c r="W23" s="3">
        <v>0</v>
      </c>
      <c r="X23" s="3">
        <v>0</v>
      </c>
      <c r="Y23" s="3">
        <v>1</v>
      </c>
      <c r="Z23" s="3">
        <v>3</v>
      </c>
      <c r="AA23" s="3">
        <v>0</v>
      </c>
      <c r="AB23" s="3">
        <v>1</v>
      </c>
      <c r="AC23" s="3">
        <v>0</v>
      </c>
      <c r="AD23" s="3">
        <v>0</v>
      </c>
      <c r="AE23" s="3">
        <v>1</v>
      </c>
      <c r="AF23" s="3">
        <v>1</v>
      </c>
      <c r="AG23" s="3"/>
      <c r="AH23" s="46" t="str">
        <f t="shared" si="13"/>
        <v>0</v>
      </c>
      <c r="AI23" s="3"/>
      <c r="AJ23" s="46">
        <f t="shared" si="14"/>
        <v>0</v>
      </c>
      <c r="AK23" s="49">
        <f t="shared" si="2"/>
        <v>7</v>
      </c>
      <c r="AL23" s="52" t="str">
        <f t="shared" si="15"/>
        <v>BAJO IMPACTO</v>
      </c>
      <c r="AM23" s="8"/>
      <c r="AN23" s="46">
        <f t="shared" si="16"/>
        <v>8.4666666666666668</v>
      </c>
      <c r="AO23" s="51">
        <f t="shared" si="17"/>
        <v>0.13879781420765028</v>
      </c>
      <c r="AP23" s="136" t="str">
        <f t="shared" si="18"/>
        <v>BAJO IMPACTO</v>
      </c>
      <c r="AQ23" s="137"/>
    </row>
    <row r="24" spans="1:57" ht="15.75" x14ac:dyDescent="0.25">
      <c r="A24" s="4" t="s">
        <v>88</v>
      </c>
      <c r="B24" s="5">
        <v>150000</v>
      </c>
      <c r="C24" s="46">
        <f t="shared" si="0"/>
        <v>8</v>
      </c>
      <c r="D24" s="5"/>
      <c r="E24" s="46" t="str">
        <f t="shared" si="3"/>
        <v xml:space="preserve">0 </v>
      </c>
      <c r="F24" s="5"/>
      <c r="G24" s="46" t="str">
        <f t="shared" si="4"/>
        <v xml:space="preserve">0 </v>
      </c>
      <c r="H24" s="5">
        <v>800000</v>
      </c>
      <c r="I24" s="46">
        <f t="shared" si="1"/>
        <v>8</v>
      </c>
      <c r="J24" s="7"/>
      <c r="K24" s="46">
        <f t="shared" si="5"/>
        <v>0</v>
      </c>
      <c r="L24" s="46">
        <f t="shared" si="6"/>
        <v>16</v>
      </c>
      <c r="M24" s="52" t="str">
        <f t="shared" si="7"/>
        <v>ALTO IMPACTO</v>
      </c>
      <c r="N24" s="3"/>
      <c r="O24" s="46" t="str">
        <f t="shared" si="8"/>
        <v>0</v>
      </c>
      <c r="P24" s="3"/>
      <c r="Q24" s="46" t="str">
        <f t="shared" si="9"/>
        <v>0</v>
      </c>
      <c r="R24" s="3"/>
      <c r="S24" s="46" t="str">
        <f t="shared" si="10"/>
        <v>0</v>
      </c>
      <c r="T24" s="46">
        <f t="shared" si="11"/>
        <v>0</v>
      </c>
      <c r="U24" s="53" t="str">
        <f t="shared" si="12"/>
        <v>BAJO IMPACTO</v>
      </c>
      <c r="V24" s="3">
        <v>5</v>
      </c>
      <c r="W24" s="3">
        <v>5</v>
      </c>
      <c r="X24" s="3">
        <v>5</v>
      </c>
      <c r="Y24" s="3">
        <v>3</v>
      </c>
      <c r="Z24" s="3">
        <v>3</v>
      </c>
      <c r="AA24" s="3">
        <v>5</v>
      </c>
      <c r="AB24" s="3">
        <v>3</v>
      </c>
      <c r="AC24" s="3">
        <v>5</v>
      </c>
      <c r="AD24" s="3">
        <v>5</v>
      </c>
      <c r="AE24" s="3">
        <v>3</v>
      </c>
      <c r="AF24" s="3">
        <v>3</v>
      </c>
      <c r="AG24" s="3"/>
      <c r="AH24" s="46" t="str">
        <f t="shared" si="13"/>
        <v>0</v>
      </c>
      <c r="AI24" s="3"/>
      <c r="AJ24" s="46">
        <f t="shared" si="14"/>
        <v>0</v>
      </c>
      <c r="AK24" s="49">
        <f t="shared" si="2"/>
        <v>45</v>
      </c>
      <c r="AL24" s="52" t="str">
        <f t="shared" si="15"/>
        <v>ALTO IMPACTO</v>
      </c>
      <c r="AM24" s="8"/>
      <c r="AN24" s="46">
        <f t="shared" si="16"/>
        <v>61</v>
      </c>
      <c r="AO24" s="51">
        <f t="shared" si="17"/>
        <v>1</v>
      </c>
      <c r="AP24" s="136" t="str">
        <f t="shared" si="18"/>
        <v>ALTO IMPACTO</v>
      </c>
      <c r="AQ24" s="137"/>
    </row>
    <row r="25" spans="1:57" ht="15.75" x14ac:dyDescent="0.25">
      <c r="A25" s="4" t="s">
        <v>89</v>
      </c>
      <c r="B25" s="5"/>
      <c r="C25" s="46">
        <f t="shared" si="0"/>
        <v>0</v>
      </c>
      <c r="D25" s="5"/>
      <c r="E25" s="46" t="str">
        <f t="shared" si="3"/>
        <v xml:space="preserve">0 </v>
      </c>
      <c r="F25" s="5"/>
      <c r="G25" s="46" t="str">
        <f t="shared" si="4"/>
        <v xml:space="preserve">0 </v>
      </c>
      <c r="H25" s="5"/>
      <c r="I25" s="46">
        <f t="shared" si="1"/>
        <v>0</v>
      </c>
      <c r="J25" s="7"/>
      <c r="K25" s="46">
        <f t="shared" si="5"/>
        <v>0</v>
      </c>
      <c r="L25" s="46">
        <f t="shared" si="6"/>
        <v>0</v>
      </c>
      <c r="M25" s="52" t="str">
        <f t="shared" si="7"/>
        <v>BAJO IMPACTO</v>
      </c>
      <c r="N25" s="3"/>
      <c r="O25" s="46" t="str">
        <f t="shared" si="8"/>
        <v>0</v>
      </c>
      <c r="P25" s="3"/>
      <c r="Q25" s="46" t="str">
        <f t="shared" si="9"/>
        <v>0</v>
      </c>
      <c r="R25" s="3"/>
      <c r="S25" s="46" t="str">
        <f t="shared" si="10"/>
        <v>0</v>
      </c>
      <c r="T25" s="46">
        <f t="shared" si="11"/>
        <v>0</v>
      </c>
      <c r="U25" s="53" t="str">
        <f t="shared" si="12"/>
        <v>BAJO IMPACTO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46" t="str">
        <f t="shared" si="13"/>
        <v>0</v>
      </c>
      <c r="AI25" s="3"/>
      <c r="AJ25" s="46">
        <f t="shared" si="14"/>
        <v>0</v>
      </c>
      <c r="AK25" s="49">
        <f t="shared" si="2"/>
        <v>0</v>
      </c>
      <c r="AL25" s="52" t="str">
        <f t="shared" si="15"/>
        <v>BAJO IMPACTO</v>
      </c>
      <c r="AM25" s="8"/>
      <c r="AN25" s="46">
        <f t="shared" si="16"/>
        <v>0</v>
      </c>
      <c r="AO25" s="51">
        <f t="shared" si="17"/>
        <v>0</v>
      </c>
      <c r="AP25" s="136" t="str">
        <f t="shared" si="18"/>
        <v>BAJO IMPACTO</v>
      </c>
      <c r="AQ25" s="137"/>
    </row>
    <row r="26" spans="1:57" ht="15.75" x14ac:dyDescent="0.25">
      <c r="A26" s="4" t="s">
        <v>90</v>
      </c>
      <c r="B26" s="5"/>
      <c r="C26" s="46">
        <f t="shared" si="0"/>
        <v>0</v>
      </c>
      <c r="D26" s="5"/>
      <c r="E26" s="46" t="str">
        <f t="shared" si="3"/>
        <v xml:space="preserve">0 </v>
      </c>
      <c r="F26" s="5"/>
      <c r="G26" s="46" t="str">
        <f t="shared" si="4"/>
        <v xml:space="preserve">0 </v>
      </c>
      <c r="H26" s="5"/>
      <c r="I26" s="46">
        <f t="shared" si="1"/>
        <v>0</v>
      </c>
      <c r="J26" s="7"/>
      <c r="K26" s="46">
        <f t="shared" si="5"/>
        <v>0</v>
      </c>
      <c r="L26" s="46">
        <f t="shared" si="6"/>
        <v>0</v>
      </c>
      <c r="M26" s="52" t="str">
        <f t="shared" si="7"/>
        <v>BAJO IMPACTO</v>
      </c>
      <c r="N26" s="3"/>
      <c r="O26" s="46" t="str">
        <f t="shared" si="8"/>
        <v>0</v>
      </c>
      <c r="P26" s="3"/>
      <c r="Q26" s="46" t="str">
        <f t="shared" si="9"/>
        <v>0</v>
      </c>
      <c r="R26" s="3"/>
      <c r="S26" s="46" t="str">
        <f t="shared" si="10"/>
        <v>0</v>
      </c>
      <c r="T26" s="46">
        <f t="shared" si="11"/>
        <v>0</v>
      </c>
      <c r="U26" s="53" t="str">
        <f t="shared" si="12"/>
        <v>BAJO IMPACTO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46" t="str">
        <f t="shared" si="13"/>
        <v>0</v>
      </c>
      <c r="AI26" s="3"/>
      <c r="AJ26" s="46">
        <f t="shared" si="14"/>
        <v>0</v>
      </c>
      <c r="AK26" s="49">
        <f t="shared" si="2"/>
        <v>0</v>
      </c>
      <c r="AL26" s="52" t="str">
        <f t="shared" si="15"/>
        <v>BAJO IMPACTO</v>
      </c>
      <c r="AM26" s="8"/>
      <c r="AN26" s="46">
        <f t="shared" si="16"/>
        <v>0</v>
      </c>
      <c r="AO26" s="51">
        <f t="shared" si="17"/>
        <v>0</v>
      </c>
      <c r="AP26" s="136" t="str">
        <f t="shared" si="18"/>
        <v>BAJO IMPACTO</v>
      </c>
      <c r="AQ26" s="137"/>
    </row>
    <row r="27" spans="1:57" ht="15.75" x14ac:dyDescent="0.25">
      <c r="A27" s="4" t="s">
        <v>91</v>
      </c>
      <c r="B27" s="5"/>
      <c r="C27" s="46">
        <f t="shared" si="0"/>
        <v>0</v>
      </c>
      <c r="D27" s="5"/>
      <c r="E27" s="46" t="str">
        <f t="shared" si="3"/>
        <v xml:space="preserve">0 </v>
      </c>
      <c r="F27" s="5"/>
      <c r="G27" s="46" t="str">
        <f t="shared" si="4"/>
        <v xml:space="preserve">0 </v>
      </c>
      <c r="H27" s="5"/>
      <c r="I27" s="46">
        <f t="shared" si="1"/>
        <v>0</v>
      </c>
      <c r="J27" s="7"/>
      <c r="K27" s="46">
        <f t="shared" si="5"/>
        <v>0</v>
      </c>
      <c r="L27" s="46">
        <f t="shared" si="6"/>
        <v>0</v>
      </c>
      <c r="M27" s="52" t="str">
        <f t="shared" si="7"/>
        <v>BAJO IMPACTO</v>
      </c>
      <c r="N27" s="3"/>
      <c r="O27" s="46" t="str">
        <f t="shared" si="8"/>
        <v>0</v>
      </c>
      <c r="P27" s="3"/>
      <c r="Q27" s="46" t="str">
        <f t="shared" si="9"/>
        <v>0</v>
      </c>
      <c r="R27" s="3"/>
      <c r="S27" s="46" t="str">
        <f t="shared" si="10"/>
        <v>0</v>
      </c>
      <c r="T27" s="46">
        <f t="shared" si="11"/>
        <v>0</v>
      </c>
      <c r="U27" s="53" t="str">
        <f t="shared" si="12"/>
        <v>BAJO IMPACTO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46" t="str">
        <f t="shared" si="13"/>
        <v>0</v>
      </c>
      <c r="AI27" s="3"/>
      <c r="AJ27" s="46">
        <f t="shared" si="14"/>
        <v>0</v>
      </c>
      <c r="AK27" s="49">
        <f t="shared" si="2"/>
        <v>0</v>
      </c>
      <c r="AL27" s="52" t="str">
        <f t="shared" si="15"/>
        <v>BAJO IMPACTO</v>
      </c>
      <c r="AM27" s="8"/>
      <c r="AN27" s="46">
        <f t="shared" si="16"/>
        <v>0</v>
      </c>
      <c r="AO27" s="51">
        <f t="shared" si="17"/>
        <v>0</v>
      </c>
      <c r="AP27" s="136" t="str">
        <f t="shared" si="18"/>
        <v>BAJO IMPACTO</v>
      </c>
      <c r="AQ27" s="137"/>
    </row>
    <row r="28" spans="1:57" ht="15.75" x14ac:dyDescent="0.25">
      <c r="A28" s="4" t="s">
        <v>92</v>
      </c>
      <c r="B28" s="5"/>
      <c r="C28" s="46">
        <f t="shared" si="0"/>
        <v>0</v>
      </c>
      <c r="D28" s="5"/>
      <c r="E28" s="46" t="str">
        <f t="shared" si="3"/>
        <v xml:space="preserve">0 </v>
      </c>
      <c r="F28" s="5"/>
      <c r="G28" s="46" t="str">
        <f t="shared" si="4"/>
        <v xml:space="preserve">0 </v>
      </c>
      <c r="H28" s="5"/>
      <c r="I28" s="46">
        <f t="shared" si="1"/>
        <v>0</v>
      </c>
      <c r="J28" s="7"/>
      <c r="K28" s="46">
        <f t="shared" si="5"/>
        <v>0</v>
      </c>
      <c r="L28" s="46">
        <f t="shared" si="6"/>
        <v>0</v>
      </c>
      <c r="M28" s="52" t="str">
        <f t="shared" si="7"/>
        <v>BAJO IMPACTO</v>
      </c>
      <c r="N28" s="3"/>
      <c r="O28" s="46" t="str">
        <f t="shared" si="8"/>
        <v>0</v>
      </c>
      <c r="P28" s="3"/>
      <c r="Q28" s="46" t="str">
        <f t="shared" si="9"/>
        <v>0</v>
      </c>
      <c r="R28" s="3"/>
      <c r="S28" s="46" t="str">
        <f t="shared" si="10"/>
        <v>0</v>
      </c>
      <c r="T28" s="46">
        <f t="shared" si="11"/>
        <v>0</v>
      </c>
      <c r="U28" s="53" t="str">
        <f t="shared" si="12"/>
        <v>BAJO IMPACTO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46" t="str">
        <f t="shared" si="13"/>
        <v>0</v>
      </c>
      <c r="AI28" s="3"/>
      <c r="AJ28" s="46">
        <f t="shared" si="14"/>
        <v>0</v>
      </c>
      <c r="AK28" s="49">
        <f t="shared" si="2"/>
        <v>0</v>
      </c>
      <c r="AL28" s="52" t="str">
        <f t="shared" si="15"/>
        <v>BAJO IMPACTO</v>
      </c>
      <c r="AM28" s="8"/>
      <c r="AN28" s="46">
        <f t="shared" si="16"/>
        <v>0</v>
      </c>
      <c r="AO28" s="51">
        <f t="shared" si="17"/>
        <v>0</v>
      </c>
      <c r="AP28" s="136" t="str">
        <f t="shared" si="18"/>
        <v>BAJO IMPACTO</v>
      </c>
      <c r="AQ28" s="137"/>
    </row>
    <row r="29" spans="1:57" ht="15.75" x14ac:dyDescent="0.25">
      <c r="A29" s="4" t="s">
        <v>93</v>
      </c>
      <c r="B29" s="5"/>
      <c r="C29" s="46">
        <f t="shared" si="0"/>
        <v>0</v>
      </c>
      <c r="D29" s="5"/>
      <c r="E29" s="46" t="str">
        <f t="shared" si="3"/>
        <v xml:space="preserve">0 </v>
      </c>
      <c r="F29" s="5"/>
      <c r="G29" s="46" t="str">
        <f t="shared" si="4"/>
        <v xml:space="preserve">0 </v>
      </c>
      <c r="H29" s="5"/>
      <c r="I29" s="46">
        <f t="shared" si="1"/>
        <v>0</v>
      </c>
      <c r="J29" s="7"/>
      <c r="K29" s="46">
        <f t="shared" si="5"/>
        <v>0</v>
      </c>
      <c r="L29" s="46">
        <f t="shared" si="6"/>
        <v>0</v>
      </c>
      <c r="M29" s="52" t="str">
        <f t="shared" si="7"/>
        <v>BAJO IMPACTO</v>
      </c>
      <c r="N29" s="3"/>
      <c r="O29" s="46" t="str">
        <f t="shared" si="8"/>
        <v>0</v>
      </c>
      <c r="P29" s="3"/>
      <c r="Q29" s="46" t="str">
        <f t="shared" si="9"/>
        <v>0</v>
      </c>
      <c r="R29" s="3"/>
      <c r="S29" s="46" t="str">
        <f t="shared" si="10"/>
        <v>0</v>
      </c>
      <c r="T29" s="46">
        <f t="shared" si="11"/>
        <v>0</v>
      </c>
      <c r="U29" s="53" t="str">
        <f t="shared" si="12"/>
        <v>BAJO IMPACTO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46" t="str">
        <f t="shared" si="13"/>
        <v>0</v>
      </c>
      <c r="AI29" s="3"/>
      <c r="AJ29" s="46">
        <f t="shared" si="14"/>
        <v>0</v>
      </c>
      <c r="AK29" s="49">
        <f t="shared" si="2"/>
        <v>0</v>
      </c>
      <c r="AL29" s="52" t="str">
        <f t="shared" si="15"/>
        <v>BAJO IMPACTO</v>
      </c>
      <c r="AM29" s="8"/>
      <c r="AN29" s="46">
        <f t="shared" si="16"/>
        <v>0</v>
      </c>
      <c r="AO29" s="51">
        <f t="shared" si="17"/>
        <v>0</v>
      </c>
      <c r="AP29" s="136" t="str">
        <f t="shared" si="18"/>
        <v>BAJO IMPACTO</v>
      </c>
      <c r="AQ29" s="137"/>
    </row>
    <row r="30" spans="1:57" ht="15.75" x14ac:dyDescent="0.25">
      <c r="A30" s="4" t="s">
        <v>94</v>
      </c>
      <c r="B30" s="5"/>
      <c r="C30" s="46">
        <f t="shared" si="0"/>
        <v>0</v>
      </c>
      <c r="D30" s="5"/>
      <c r="E30" s="46" t="str">
        <f t="shared" si="3"/>
        <v xml:space="preserve">0 </v>
      </c>
      <c r="F30" s="5"/>
      <c r="G30" s="46" t="str">
        <f t="shared" si="4"/>
        <v xml:space="preserve">0 </v>
      </c>
      <c r="H30" s="5"/>
      <c r="I30" s="46">
        <f t="shared" si="1"/>
        <v>0</v>
      </c>
      <c r="J30" s="7"/>
      <c r="K30" s="46">
        <f t="shared" si="5"/>
        <v>0</v>
      </c>
      <c r="L30" s="46">
        <f t="shared" si="6"/>
        <v>0</v>
      </c>
      <c r="M30" s="52" t="str">
        <f t="shared" si="7"/>
        <v>BAJO IMPACTO</v>
      </c>
      <c r="N30" s="3"/>
      <c r="O30" s="46" t="str">
        <f t="shared" si="8"/>
        <v>0</v>
      </c>
      <c r="P30" s="3"/>
      <c r="Q30" s="46" t="str">
        <f t="shared" si="9"/>
        <v>0</v>
      </c>
      <c r="R30" s="3"/>
      <c r="S30" s="46" t="str">
        <f t="shared" si="10"/>
        <v>0</v>
      </c>
      <c r="T30" s="46">
        <f t="shared" si="11"/>
        <v>0</v>
      </c>
      <c r="U30" s="53" t="str">
        <f t="shared" si="12"/>
        <v>BAJO IMPACTO</v>
      </c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46" t="str">
        <f t="shared" si="13"/>
        <v>0</v>
      </c>
      <c r="AI30" s="3"/>
      <c r="AJ30" s="46">
        <f t="shared" si="14"/>
        <v>0</v>
      </c>
      <c r="AK30" s="49">
        <f t="shared" si="2"/>
        <v>0</v>
      </c>
      <c r="AL30" s="52" t="str">
        <f t="shared" si="15"/>
        <v>BAJO IMPACTO</v>
      </c>
      <c r="AM30" s="8"/>
      <c r="AN30" s="46">
        <f t="shared" si="16"/>
        <v>0</v>
      </c>
      <c r="AO30" s="51">
        <f t="shared" si="17"/>
        <v>0</v>
      </c>
      <c r="AP30" s="136" t="str">
        <f t="shared" si="18"/>
        <v>BAJO IMPACTO</v>
      </c>
      <c r="AQ30" s="137"/>
    </row>
    <row r="31" spans="1:57" ht="15.75" x14ac:dyDescent="0.25">
      <c r="A31" s="4" t="s">
        <v>95</v>
      </c>
      <c r="B31" s="5"/>
      <c r="C31" s="46">
        <f t="shared" si="0"/>
        <v>0</v>
      </c>
      <c r="D31" s="5"/>
      <c r="E31" s="46" t="str">
        <f t="shared" si="3"/>
        <v xml:space="preserve">0 </v>
      </c>
      <c r="F31" s="5"/>
      <c r="G31" s="46" t="str">
        <f t="shared" si="4"/>
        <v xml:space="preserve">0 </v>
      </c>
      <c r="H31" s="5"/>
      <c r="I31" s="46">
        <f t="shared" si="1"/>
        <v>0</v>
      </c>
      <c r="J31" s="7"/>
      <c r="K31" s="46">
        <f t="shared" si="5"/>
        <v>0</v>
      </c>
      <c r="L31" s="46">
        <f t="shared" si="6"/>
        <v>0</v>
      </c>
      <c r="M31" s="52" t="str">
        <f t="shared" si="7"/>
        <v>BAJO IMPACTO</v>
      </c>
      <c r="N31" s="3"/>
      <c r="O31" s="46" t="str">
        <f t="shared" si="8"/>
        <v>0</v>
      </c>
      <c r="P31" s="3"/>
      <c r="Q31" s="46" t="str">
        <f t="shared" si="9"/>
        <v>0</v>
      </c>
      <c r="R31" s="3"/>
      <c r="S31" s="46" t="str">
        <f t="shared" si="10"/>
        <v>0</v>
      </c>
      <c r="T31" s="46">
        <f t="shared" si="11"/>
        <v>0</v>
      </c>
      <c r="U31" s="53" t="str">
        <f t="shared" si="12"/>
        <v>BAJO IMPACTO</v>
      </c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46" t="str">
        <f t="shared" si="13"/>
        <v>0</v>
      </c>
      <c r="AI31" s="3"/>
      <c r="AJ31" s="46">
        <f t="shared" si="14"/>
        <v>0</v>
      </c>
      <c r="AK31" s="49">
        <f t="shared" si="2"/>
        <v>0</v>
      </c>
      <c r="AL31" s="52" t="str">
        <f t="shared" si="15"/>
        <v>BAJO IMPACTO</v>
      </c>
      <c r="AM31" s="8"/>
      <c r="AN31" s="46">
        <f t="shared" si="16"/>
        <v>0</v>
      </c>
      <c r="AO31" s="51">
        <f t="shared" si="17"/>
        <v>0</v>
      </c>
      <c r="AP31" s="136" t="str">
        <f t="shared" si="18"/>
        <v>BAJO IMPACTO</v>
      </c>
      <c r="AQ31" s="137"/>
    </row>
    <row r="32" spans="1:57" ht="15.75" x14ac:dyDescent="0.25">
      <c r="A32" s="4" t="s">
        <v>96</v>
      </c>
      <c r="B32" s="5"/>
      <c r="C32" s="46">
        <f t="shared" si="0"/>
        <v>0</v>
      </c>
      <c r="D32" s="5"/>
      <c r="E32" s="46" t="str">
        <f t="shared" si="3"/>
        <v xml:space="preserve">0 </v>
      </c>
      <c r="F32" s="5"/>
      <c r="G32" s="46" t="str">
        <f t="shared" si="4"/>
        <v xml:space="preserve">0 </v>
      </c>
      <c r="H32" s="5"/>
      <c r="I32" s="46">
        <f t="shared" si="1"/>
        <v>0</v>
      </c>
      <c r="J32" s="7"/>
      <c r="K32" s="46">
        <f t="shared" si="5"/>
        <v>0</v>
      </c>
      <c r="L32" s="46">
        <f t="shared" si="6"/>
        <v>0</v>
      </c>
      <c r="M32" s="52" t="str">
        <f t="shared" si="7"/>
        <v>BAJO IMPACTO</v>
      </c>
      <c r="N32" s="3"/>
      <c r="O32" s="46" t="str">
        <f t="shared" si="8"/>
        <v>0</v>
      </c>
      <c r="P32" s="3"/>
      <c r="Q32" s="46" t="str">
        <f t="shared" si="9"/>
        <v>0</v>
      </c>
      <c r="R32" s="3"/>
      <c r="S32" s="46" t="str">
        <f t="shared" si="10"/>
        <v>0</v>
      </c>
      <c r="T32" s="46">
        <f t="shared" si="11"/>
        <v>0</v>
      </c>
      <c r="U32" s="53" t="str">
        <f t="shared" si="12"/>
        <v>BAJO IMPACTO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46" t="str">
        <f t="shared" si="13"/>
        <v>0</v>
      </c>
      <c r="AI32" s="3"/>
      <c r="AJ32" s="46">
        <f t="shared" si="14"/>
        <v>0</v>
      </c>
      <c r="AK32" s="49">
        <f t="shared" si="2"/>
        <v>0</v>
      </c>
      <c r="AL32" s="52" t="str">
        <f t="shared" si="15"/>
        <v>BAJO IMPACTO</v>
      </c>
      <c r="AM32" s="8"/>
      <c r="AN32" s="46">
        <f t="shared" si="16"/>
        <v>0</v>
      </c>
      <c r="AO32" s="51">
        <f t="shared" si="17"/>
        <v>0</v>
      </c>
      <c r="AP32" s="136" t="str">
        <f t="shared" si="18"/>
        <v>BAJO IMPACTO</v>
      </c>
      <c r="AQ32" s="137"/>
    </row>
    <row r="33" spans="1:43" ht="15.75" x14ac:dyDescent="0.25">
      <c r="A33" s="4" t="s">
        <v>97</v>
      </c>
      <c r="B33" s="5"/>
      <c r="C33" s="46">
        <f t="shared" si="0"/>
        <v>0</v>
      </c>
      <c r="D33" s="5"/>
      <c r="E33" s="46" t="str">
        <f t="shared" si="3"/>
        <v xml:space="preserve">0 </v>
      </c>
      <c r="F33" s="5"/>
      <c r="G33" s="46" t="str">
        <f t="shared" si="4"/>
        <v xml:space="preserve">0 </v>
      </c>
      <c r="H33" s="5"/>
      <c r="I33" s="46">
        <f t="shared" si="1"/>
        <v>0</v>
      </c>
      <c r="J33" s="7"/>
      <c r="K33" s="46">
        <f t="shared" si="5"/>
        <v>0</v>
      </c>
      <c r="L33" s="46">
        <f t="shared" si="6"/>
        <v>0</v>
      </c>
      <c r="M33" s="52" t="str">
        <f t="shared" si="7"/>
        <v>BAJO IMPACTO</v>
      </c>
      <c r="N33" s="3"/>
      <c r="O33" s="46" t="str">
        <f t="shared" si="8"/>
        <v>0</v>
      </c>
      <c r="P33" s="3"/>
      <c r="Q33" s="46" t="str">
        <f t="shared" si="9"/>
        <v>0</v>
      </c>
      <c r="R33" s="3"/>
      <c r="S33" s="46" t="str">
        <f t="shared" si="10"/>
        <v>0</v>
      </c>
      <c r="T33" s="46">
        <f t="shared" si="11"/>
        <v>0</v>
      </c>
      <c r="U33" s="53" t="str">
        <f t="shared" si="12"/>
        <v>BAJO IMPACTO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46" t="str">
        <f t="shared" si="13"/>
        <v>0</v>
      </c>
      <c r="AI33" s="3"/>
      <c r="AJ33" s="46">
        <f t="shared" si="14"/>
        <v>0</v>
      </c>
      <c r="AK33" s="49">
        <f t="shared" si="2"/>
        <v>0</v>
      </c>
      <c r="AL33" s="52" t="str">
        <f t="shared" si="15"/>
        <v>BAJO IMPACTO</v>
      </c>
      <c r="AM33" s="8"/>
      <c r="AN33" s="46">
        <f t="shared" si="16"/>
        <v>0</v>
      </c>
      <c r="AO33" s="51">
        <f t="shared" si="17"/>
        <v>0</v>
      </c>
      <c r="AP33" s="136" t="str">
        <f t="shared" si="18"/>
        <v>BAJO IMPACTO</v>
      </c>
      <c r="AQ33" s="137"/>
    </row>
    <row r="34" spans="1:43" ht="15.75" x14ac:dyDescent="0.25">
      <c r="A34" s="4" t="s">
        <v>98</v>
      </c>
      <c r="B34" s="5"/>
      <c r="C34" s="46">
        <f t="shared" si="0"/>
        <v>0</v>
      </c>
      <c r="D34" s="5"/>
      <c r="E34" s="46" t="str">
        <f t="shared" si="3"/>
        <v xml:space="preserve">0 </v>
      </c>
      <c r="F34" s="5"/>
      <c r="G34" s="46" t="str">
        <f t="shared" si="4"/>
        <v xml:space="preserve">0 </v>
      </c>
      <c r="H34" s="5"/>
      <c r="I34" s="46">
        <f t="shared" si="1"/>
        <v>0</v>
      </c>
      <c r="J34" s="7"/>
      <c r="K34" s="46">
        <f t="shared" si="5"/>
        <v>0</v>
      </c>
      <c r="L34" s="46">
        <f t="shared" si="6"/>
        <v>0</v>
      </c>
      <c r="M34" s="52" t="str">
        <f t="shared" si="7"/>
        <v>BAJO IMPACTO</v>
      </c>
      <c r="N34" s="3"/>
      <c r="O34" s="46" t="str">
        <f t="shared" si="8"/>
        <v>0</v>
      </c>
      <c r="P34" s="3"/>
      <c r="Q34" s="46" t="str">
        <f t="shared" si="9"/>
        <v>0</v>
      </c>
      <c r="R34" s="3"/>
      <c r="S34" s="46" t="str">
        <f t="shared" si="10"/>
        <v>0</v>
      </c>
      <c r="T34" s="46">
        <f t="shared" si="11"/>
        <v>0</v>
      </c>
      <c r="U34" s="53" t="str">
        <f t="shared" si="12"/>
        <v>BAJO IMPACTO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46" t="str">
        <f t="shared" si="13"/>
        <v>0</v>
      </c>
      <c r="AI34" s="3"/>
      <c r="AJ34" s="46">
        <f t="shared" si="14"/>
        <v>0</v>
      </c>
      <c r="AK34" s="49">
        <f t="shared" si="2"/>
        <v>0</v>
      </c>
      <c r="AL34" s="52" t="str">
        <f t="shared" si="15"/>
        <v>BAJO IMPACTO</v>
      </c>
      <c r="AM34" s="8"/>
      <c r="AN34" s="46">
        <f t="shared" si="16"/>
        <v>0</v>
      </c>
      <c r="AO34" s="51">
        <f t="shared" si="17"/>
        <v>0</v>
      </c>
      <c r="AP34" s="136" t="str">
        <f t="shared" si="18"/>
        <v>BAJO IMPACTO</v>
      </c>
      <c r="AQ34" s="137"/>
    </row>
    <row r="35" spans="1:43" ht="15.75" x14ac:dyDescent="0.25">
      <c r="A35" s="4" t="s">
        <v>99</v>
      </c>
      <c r="B35" s="5"/>
      <c r="C35" s="46">
        <f t="shared" si="0"/>
        <v>0</v>
      </c>
      <c r="D35" s="5"/>
      <c r="E35" s="46" t="str">
        <f t="shared" si="3"/>
        <v xml:space="preserve">0 </v>
      </c>
      <c r="F35" s="5"/>
      <c r="G35" s="46" t="str">
        <f t="shared" si="4"/>
        <v xml:space="preserve">0 </v>
      </c>
      <c r="H35" s="5"/>
      <c r="I35" s="46">
        <f t="shared" si="1"/>
        <v>0</v>
      </c>
      <c r="J35" s="7"/>
      <c r="K35" s="46">
        <f t="shared" si="5"/>
        <v>0</v>
      </c>
      <c r="L35" s="46">
        <f t="shared" si="6"/>
        <v>0</v>
      </c>
      <c r="M35" s="52" t="str">
        <f t="shared" si="7"/>
        <v>BAJO IMPACTO</v>
      </c>
      <c r="N35" s="3"/>
      <c r="O35" s="46" t="str">
        <f t="shared" si="8"/>
        <v>0</v>
      </c>
      <c r="P35" s="3"/>
      <c r="Q35" s="46" t="str">
        <f t="shared" si="9"/>
        <v>0</v>
      </c>
      <c r="R35" s="3"/>
      <c r="S35" s="46" t="str">
        <f t="shared" si="10"/>
        <v>0</v>
      </c>
      <c r="T35" s="46">
        <f t="shared" si="11"/>
        <v>0</v>
      </c>
      <c r="U35" s="53" t="str">
        <f t="shared" si="12"/>
        <v>BAJO IMPACTO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46" t="str">
        <f t="shared" si="13"/>
        <v>0</v>
      </c>
      <c r="AI35" s="3"/>
      <c r="AJ35" s="46">
        <f t="shared" si="14"/>
        <v>0</v>
      </c>
      <c r="AK35" s="49">
        <f t="shared" si="2"/>
        <v>0</v>
      </c>
      <c r="AL35" s="52" t="str">
        <f t="shared" si="15"/>
        <v>BAJO IMPACTO</v>
      </c>
      <c r="AM35" s="8"/>
      <c r="AN35" s="46">
        <f t="shared" si="16"/>
        <v>0</v>
      </c>
      <c r="AO35" s="51">
        <f t="shared" si="17"/>
        <v>0</v>
      </c>
      <c r="AP35" s="136" t="str">
        <f t="shared" si="18"/>
        <v>BAJO IMPACTO</v>
      </c>
      <c r="AQ35" s="137"/>
    </row>
    <row r="36" spans="1:43" ht="15.75" x14ac:dyDescent="0.25">
      <c r="A36" s="4" t="s">
        <v>100</v>
      </c>
      <c r="B36" s="5"/>
      <c r="C36" s="46">
        <f t="shared" si="0"/>
        <v>0</v>
      </c>
      <c r="D36" s="5"/>
      <c r="E36" s="46" t="str">
        <f t="shared" si="3"/>
        <v xml:space="preserve">0 </v>
      </c>
      <c r="F36" s="5"/>
      <c r="G36" s="46" t="str">
        <f t="shared" si="4"/>
        <v xml:space="preserve">0 </v>
      </c>
      <c r="H36" s="5"/>
      <c r="I36" s="46">
        <f t="shared" si="1"/>
        <v>0</v>
      </c>
      <c r="J36" s="7"/>
      <c r="K36" s="46">
        <f t="shared" si="5"/>
        <v>0</v>
      </c>
      <c r="L36" s="46">
        <f t="shared" si="6"/>
        <v>0</v>
      </c>
      <c r="M36" s="52" t="str">
        <f t="shared" si="7"/>
        <v>BAJO IMPACTO</v>
      </c>
      <c r="N36" s="3"/>
      <c r="O36" s="46" t="str">
        <f t="shared" si="8"/>
        <v>0</v>
      </c>
      <c r="P36" s="3"/>
      <c r="Q36" s="46" t="str">
        <f t="shared" si="9"/>
        <v>0</v>
      </c>
      <c r="R36" s="3"/>
      <c r="S36" s="46" t="str">
        <f t="shared" si="10"/>
        <v>0</v>
      </c>
      <c r="T36" s="46">
        <f t="shared" si="11"/>
        <v>0</v>
      </c>
      <c r="U36" s="53" t="str">
        <f t="shared" si="12"/>
        <v>BAJO IMPACTO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46" t="str">
        <f t="shared" si="13"/>
        <v>0</v>
      </c>
      <c r="AI36" s="3"/>
      <c r="AJ36" s="46">
        <f t="shared" si="14"/>
        <v>0</v>
      </c>
      <c r="AK36" s="49">
        <f t="shared" si="2"/>
        <v>0</v>
      </c>
      <c r="AL36" s="52" t="str">
        <f t="shared" si="15"/>
        <v>BAJO IMPACTO</v>
      </c>
      <c r="AM36" s="8"/>
      <c r="AN36" s="46">
        <f t="shared" si="16"/>
        <v>0</v>
      </c>
      <c r="AO36" s="51">
        <f t="shared" si="17"/>
        <v>0</v>
      </c>
      <c r="AP36" s="136" t="str">
        <f t="shared" si="18"/>
        <v>BAJO IMPACTO</v>
      </c>
      <c r="AQ36" s="137"/>
    </row>
    <row r="37" spans="1:43" ht="15.75" x14ac:dyDescent="0.25">
      <c r="A37" s="4" t="s">
        <v>101</v>
      </c>
      <c r="B37" s="5"/>
      <c r="C37" s="46">
        <f t="shared" si="0"/>
        <v>0</v>
      </c>
      <c r="D37" s="5"/>
      <c r="E37" s="46" t="str">
        <f t="shared" si="3"/>
        <v xml:space="preserve">0 </v>
      </c>
      <c r="F37" s="5"/>
      <c r="G37" s="46" t="str">
        <f t="shared" si="4"/>
        <v xml:space="preserve">0 </v>
      </c>
      <c r="H37" s="5"/>
      <c r="I37" s="46">
        <f t="shared" si="1"/>
        <v>0</v>
      </c>
      <c r="J37" s="7"/>
      <c r="K37" s="46">
        <f t="shared" si="5"/>
        <v>0</v>
      </c>
      <c r="L37" s="46">
        <f t="shared" si="6"/>
        <v>0</v>
      </c>
      <c r="M37" s="52" t="str">
        <f t="shared" si="7"/>
        <v>BAJO IMPACTO</v>
      </c>
      <c r="N37" s="3"/>
      <c r="O37" s="46" t="str">
        <f t="shared" si="8"/>
        <v>0</v>
      </c>
      <c r="P37" s="3"/>
      <c r="Q37" s="46" t="str">
        <f t="shared" si="9"/>
        <v>0</v>
      </c>
      <c r="R37" s="3"/>
      <c r="S37" s="46" t="str">
        <f t="shared" si="10"/>
        <v>0</v>
      </c>
      <c r="T37" s="46">
        <f t="shared" si="11"/>
        <v>0</v>
      </c>
      <c r="U37" s="53" t="str">
        <f t="shared" si="12"/>
        <v>BAJO IMPACTO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46" t="str">
        <f t="shared" si="13"/>
        <v>0</v>
      </c>
      <c r="AI37" s="3"/>
      <c r="AJ37" s="46">
        <f t="shared" si="14"/>
        <v>0</v>
      </c>
      <c r="AK37" s="49">
        <f t="shared" si="2"/>
        <v>0</v>
      </c>
      <c r="AL37" s="52" t="str">
        <f t="shared" si="15"/>
        <v>BAJO IMPACTO</v>
      </c>
      <c r="AM37" s="8"/>
      <c r="AN37" s="46">
        <f t="shared" si="16"/>
        <v>0</v>
      </c>
      <c r="AO37" s="51">
        <f t="shared" si="17"/>
        <v>0</v>
      </c>
      <c r="AP37" s="136" t="str">
        <f t="shared" si="18"/>
        <v>BAJO IMPACTO</v>
      </c>
      <c r="AQ37" s="137"/>
    </row>
    <row r="38" spans="1:43" ht="15.75" x14ac:dyDescent="0.25">
      <c r="A38" s="4" t="s">
        <v>102</v>
      </c>
      <c r="B38" s="5"/>
      <c r="C38" s="46">
        <f t="shared" si="0"/>
        <v>0</v>
      </c>
      <c r="D38" s="5"/>
      <c r="E38" s="46" t="str">
        <f t="shared" si="3"/>
        <v xml:space="preserve">0 </v>
      </c>
      <c r="F38" s="5"/>
      <c r="G38" s="46" t="str">
        <f t="shared" si="4"/>
        <v xml:space="preserve">0 </v>
      </c>
      <c r="H38" s="5"/>
      <c r="I38" s="46">
        <f t="shared" si="1"/>
        <v>0</v>
      </c>
      <c r="J38" s="7"/>
      <c r="K38" s="46">
        <f t="shared" si="5"/>
        <v>0</v>
      </c>
      <c r="L38" s="46">
        <f t="shared" si="6"/>
        <v>0</v>
      </c>
      <c r="M38" s="52" t="str">
        <f t="shared" si="7"/>
        <v>BAJO IMPACTO</v>
      </c>
      <c r="N38" s="3"/>
      <c r="O38" s="46" t="str">
        <f t="shared" si="8"/>
        <v>0</v>
      </c>
      <c r="P38" s="3"/>
      <c r="Q38" s="46" t="str">
        <f t="shared" si="9"/>
        <v>0</v>
      </c>
      <c r="R38" s="3"/>
      <c r="S38" s="46" t="str">
        <f t="shared" si="10"/>
        <v>0</v>
      </c>
      <c r="T38" s="46">
        <f t="shared" si="11"/>
        <v>0</v>
      </c>
      <c r="U38" s="53" t="str">
        <f t="shared" si="12"/>
        <v>BAJO IMPACTO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46" t="str">
        <f t="shared" si="13"/>
        <v>0</v>
      </c>
      <c r="AI38" s="3"/>
      <c r="AJ38" s="46">
        <f t="shared" si="14"/>
        <v>0</v>
      </c>
      <c r="AK38" s="49">
        <f t="shared" si="2"/>
        <v>0</v>
      </c>
      <c r="AL38" s="52" t="str">
        <f t="shared" si="15"/>
        <v>BAJO IMPACTO</v>
      </c>
      <c r="AM38" s="8"/>
      <c r="AN38" s="46">
        <f t="shared" si="16"/>
        <v>0</v>
      </c>
      <c r="AO38" s="51">
        <f t="shared" si="17"/>
        <v>0</v>
      </c>
      <c r="AP38" s="136" t="str">
        <f t="shared" si="18"/>
        <v>BAJO IMPACTO</v>
      </c>
      <c r="AQ38" s="137"/>
    </row>
    <row r="39" spans="1:43" ht="15.75" x14ac:dyDescent="0.25">
      <c r="A39" s="4" t="s">
        <v>103</v>
      </c>
      <c r="B39" s="5"/>
      <c r="C39" s="46">
        <f t="shared" si="0"/>
        <v>0</v>
      </c>
      <c r="D39" s="5"/>
      <c r="E39" s="46" t="str">
        <f t="shared" si="3"/>
        <v xml:space="preserve">0 </v>
      </c>
      <c r="F39" s="5"/>
      <c r="G39" s="46" t="str">
        <f t="shared" si="4"/>
        <v xml:space="preserve">0 </v>
      </c>
      <c r="H39" s="5"/>
      <c r="I39" s="46">
        <f t="shared" si="1"/>
        <v>0</v>
      </c>
      <c r="J39" s="7"/>
      <c r="K39" s="46">
        <f t="shared" si="5"/>
        <v>0</v>
      </c>
      <c r="L39" s="46">
        <f t="shared" si="6"/>
        <v>0</v>
      </c>
      <c r="M39" s="52" t="str">
        <f t="shared" si="7"/>
        <v>BAJO IMPACTO</v>
      </c>
      <c r="N39" s="3"/>
      <c r="O39" s="46" t="str">
        <f t="shared" si="8"/>
        <v>0</v>
      </c>
      <c r="P39" s="3"/>
      <c r="Q39" s="46" t="str">
        <f t="shared" si="9"/>
        <v>0</v>
      </c>
      <c r="R39" s="3"/>
      <c r="S39" s="46" t="str">
        <f t="shared" si="10"/>
        <v>0</v>
      </c>
      <c r="T39" s="46">
        <f t="shared" si="11"/>
        <v>0</v>
      </c>
      <c r="U39" s="53" t="str">
        <f t="shared" si="12"/>
        <v>BAJO IMPACTO</v>
      </c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46" t="str">
        <f t="shared" si="13"/>
        <v>0</v>
      </c>
      <c r="AI39" s="3"/>
      <c r="AJ39" s="46">
        <f t="shared" si="14"/>
        <v>0</v>
      </c>
      <c r="AK39" s="49">
        <f t="shared" si="2"/>
        <v>0</v>
      </c>
      <c r="AL39" s="52" t="str">
        <f t="shared" si="15"/>
        <v>BAJO IMPACTO</v>
      </c>
      <c r="AM39" s="8"/>
      <c r="AN39" s="46">
        <f t="shared" si="16"/>
        <v>0</v>
      </c>
      <c r="AO39" s="51">
        <f t="shared" si="17"/>
        <v>0</v>
      </c>
      <c r="AP39" s="136" t="str">
        <f t="shared" si="18"/>
        <v>BAJO IMPACTO</v>
      </c>
      <c r="AQ39" s="137"/>
    </row>
    <row r="40" spans="1:43" ht="15.75" x14ac:dyDescent="0.25">
      <c r="A40" s="4" t="s">
        <v>104</v>
      </c>
      <c r="B40" s="5"/>
      <c r="C40" s="46">
        <f t="shared" si="0"/>
        <v>0</v>
      </c>
      <c r="D40" s="5"/>
      <c r="E40" s="46" t="str">
        <f t="shared" si="3"/>
        <v xml:space="preserve">0 </v>
      </c>
      <c r="F40" s="5"/>
      <c r="G40" s="46" t="str">
        <f t="shared" si="4"/>
        <v xml:space="preserve">0 </v>
      </c>
      <c r="H40" s="5"/>
      <c r="I40" s="46">
        <f t="shared" si="1"/>
        <v>0</v>
      </c>
      <c r="J40" s="7"/>
      <c r="K40" s="46">
        <f t="shared" si="5"/>
        <v>0</v>
      </c>
      <c r="L40" s="46">
        <f t="shared" si="6"/>
        <v>0</v>
      </c>
      <c r="M40" s="52" t="str">
        <f t="shared" si="7"/>
        <v>BAJO IMPACTO</v>
      </c>
      <c r="N40" s="3"/>
      <c r="O40" s="46" t="str">
        <f t="shared" si="8"/>
        <v>0</v>
      </c>
      <c r="P40" s="3"/>
      <c r="Q40" s="46" t="str">
        <f t="shared" si="9"/>
        <v>0</v>
      </c>
      <c r="R40" s="3"/>
      <c r="S40" s="46" t="str">
        <f t="shared" si="10"/>
        <v>0</v>
      </c>
      <c r="T40" s="46">
        <f t="shared" si="11"/>
        <v>0</v>
      </c>
      <c r="U40" s="53" t="str">
        <f t="shared" si="12"/>
        <v>BAJO IMPACTO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6" t="str">
        <f t="shared" si="13"/>
        <v>0</v>
      </c>
      <c r="AI40" s="3"/>
      <c r="AJ40" s="46">
        <f t="shared" si="14"/>
        <v>0</v>
      </c>
      <c r="AK40" s="49">
        <f t="shared" si="2"/>
        <v>0</v>
      </c>
      <c r="AL40" s="52" t="str">
        <f t="shared" si="15"/>
        <v>BAJO IMPACTO</v>
      </c>
      <c r="AM40" s="8"/>
      <c r="AN40" s="46">
        <f t="shared" si="16"/>
        <v>0</v>
      </c>
      <c r="AO40" s="51">
        <f t="shared" si="17"/>
        <v>0</v>
      </c>
      <c r="AP40" s="136" t="str">
        <f t="shared" si="18"/>
        <v>BAJO IMPACTO</v>
      </c>
      <c r="AQ40" s="137"/>
    </row>
    <row r="41" spans="1:43" ht="15.75" x14ac:dyDescent="0.25">
      <c r="A41" s="4" t="s">
        <v>105</v>
      </c>
      <c r="B41" s="5"/>
      <c r="C41" s="46">
        <f t="shared" si="0"/>
        <v>0</v>
      </c>
      <c r="D41" s="5"/>
      <c r="E41" s="46" t="str">
        <f t="shared" si="3"/>
        <v xml:space="preserve">0 </v>
      </c>
      <c r="F41" s="5"/>
      <c r="G41" s="46" t="str">
        <f t="shared" si="4"/>
        <v xml:space="preserve">0 </v>
      </c>
      <c r="H41" s="5"/>
      <c r="I41" s="46">
        <f t="shared" si="1"/>
        <v>0</v>
      </c>
      <c r="J41" s="7"/>
      <c r="K41" s="46">
        <f t="shared" si="5"/>
        <v>0</v>
      </c>
      <c r="L41" s="46">
        <f t="shared" si="6"/>
        <v>0</v>
      </c>
      <c r="M41" s="52" t="str">
        <f t="shared" si="7"/>
        <v>BAJO IMPACTO</v>
      </c>
      <c r="N41" s="3"/>
      <c r="O41" s="46" t="str">
        <f t="shared" si="8"/>
        <v>0</v>
      </c>
      <c r="P41" s="3"/>
      <c r="Q41" s="46" t="str">
        <f t="shared" si="9"/>
        <v>0</v>
      </c>
      <c r="R41" s="3"/>
      <c r="S41" s="46" t="str">
        <f t="shared" si="10"/>
        <v>0</v>
      </c>
      <c r="T41" s="46">
        <f t="shared" si="11"/>
        <v>0</v>
      </c>
      <c r="U41" s="53" t="str">
        <f t="shared" si="12"/>
        <v>BAJO IMPACTO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46" t="str">
        <f t="shared" si="13"/>
        <v>0</v>
      </c>
      <c r="AI41" s="3"/>
      <c r="AJ41" s="46">
        <f t="shared" si="14"/>
        <v>0</v>
      </c>
      <c r="AK41" s="49">
        <f t="shared" si="2"/>
        <v>0</v>
      </c>
      <c r="AL41" s="52" t="str">
        <f t="shared" si="15"/>
        <v>BAJO IMPACTO</v>
      </c>
      <c r="AM41" s="8"/>
      <c r="AN41" s="46">
        <f t="shared" si="16"/>
        <v>0</v>
      </c>
      <c r="AO41" s="51">
        <f t="shared" si="17"/>
        <v>0</v>
      </c>
      <c r="AP41" s="136" t="str">
        <f t="shared" si="18"/>
        <v>BAJO IMPACTO</v>
      </c>
      <c r="AQ41" s="137"/>
    </row>
    <row r="42" spans="1:43" ht="15.75" x14ac:dyDescent="0.25">
      <c r="A42" s="4" t="s">
        <v>106</v>
      </c>
      <c r="B42" s="5"/>
      <c r="C42" s="46">
        <f t="shared" si="0"/>
        <v>0</v>
      </c>
      <c r="D42" s="5"/>
      <c r="E42" s="46" t="str">
        <f t="shared" si="3"/>
        <v xml:space="preserve">0 </v>
      </c>
      <c r="F42" s="5"/>
      <c r="G42" s="46" t="str">
        <f t="shared" si="4"/>
        <v xml:space="preserve">0 </v>
      </c>
      <c r="H42" s="5"/>
      <c r="I42" s="46">
        <f t="shared" si="1"/>
        <v>0</v>
      </c>
      <c r="J42" s="7"/>
      <c r="K42" s="46">
        <f t="shared" si="5"/>
        <v>0</v>
      </c>
      <c r="L42" s="46">
        <f t="shared" si="6"/>
        <v>0</v>
      </c>
      <c r="M42" s="52" t="str">
        <f t="shared" si="7"/>
        <v>BAJO IMPACTO</v>
      </c>
      <c r="N42" s="3"/>
      <c r="O42" s="46" t="str">
        <f t="shared" si="8"/>
        <v>0</v>
      </c>
      <c r="P42" s="3"/>
      <c r="Q42" s="46" t="str">
        <f t="shared" si="9"/>
        <v>0</v>
      </c>
      <c r="R42" s="3"/>
      <c r="S42" s="46" t="str">
        <f t="shared" si="10"/>
        <v>0</v>
      </c>
      <c r="T42" s="46">
        <f t="shared" si="11"/>
        <v>0</v>
      </c>
      <c r="U42" s="53" t="str">
        <f t="shared" si="12"/>
        <v>BAJO IMPACTO</v>
      </c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46" t="str">
        <f t="shared" si="13"/>
        <v>0</v>
      </c>
      <c r="AI42" s="3"/>
      <c r="AJ42" s="46">
        <f t="shared" si="14"/>
        <v>0</v>
      </c>
      <c r="AK42" s="49">
        <f t="shared" si="2"/>
        <v>0</v>
      </c>
      <c r="AL42" s="52" t="str">
        <f t="shared" si="15"/>
        <v>BAJO IMPACTO</v>
      </c>
      <c r="AM42" s="8"/>
      <c r="AN42" s="46">
        <f t="shared" si="16"/>
        <v>0</v>
      </c>
      <c r="AO42" s="51">
        <f t="shared" si="17"/>
        <v>0</v>
      </c>
      <c r="AP42" s="136" t="str">
        <f t="shared" si="18"/>
        <v>BAJO IMPACTO</v>
      </c>
      <c r="AQ42" s="137"/>
    </row>
    <row r="43" spans="1:43" ht="15.75" x14ac:dyDescent="0.25">
      <c r="A43" s="4" t="s">
        <v>107</v>
      </c>
      <c r="B43" s="5"/>
      <c r="C43" s="46">
        <f t="shared" si="0"/>
        <v>0</v>
      </c>
      <c r="D43" s="5"/>
      <c r="E43" s="46" t="str">
        <f t="shared" si="3"/>
        <v xml:space="preserve">0 </v>
      </c>
      <c r="F43" s="5"/>
      <c r="G43" s="46" t="str">
        <f t="shared" si="4"/>
        <v xml:space="preserve">0 </v>
      </c>
      <c r="H43" s="5"/>
      <c r="I43" s="46">
        <f t="shared" si="1"/>
        <v>0</v>
      </c>
      <c r="J43" s="7"/>
      <c r="K43" s="46">
        <f t="shared" si="5"/>
        <v>0</v>
      </c>
      <c r="L43" s="46">
        <f t="shared" si="6"/>
        <v>0</v>
      </c>
      <c r="M43" s="52" t="str">
        <f t="shared" si="7"/>
        <v>BAJO IMPACTO</v>
      </c>
      <c r="N43" s="3"/>
      <c r="O43" s="46" t="str">
        <f t="shared" si="8"/>
        <v>0</v>
      </c>
      <c r="P43" s="3"/>
      <c r="Q43" s="46" t="str">
        <f t="shared" si="9"/>
        <v>0</v>
      </c>
      <c r="R43" s="3"/>
      <c r="S43" s="46" t="str">
        <f t="shared" si="10"/>
        <v>0</v>
      </c>
      <c r="T43" s="46">
        <f t="shared" si="11"/>
        <v>0</v>
      </c>
      <c r="U43" s="53" t="str">
        <f t="shared" si="12"/>
        <v>BAJO IMPACTO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6" t="str">
        <f t="shared" si="13"/>
        <v>0</v>
      </c>
      <c r="AI43" s="3"/>
      <c r="AJ43" s="46">
        <f t="shared" si="14"/>
        <v>0</v>
      </c>
      <c r="AK43" s="49">
        <f t="shared" si="2"/>
        <v>0</v>
      </c>
      <c r="AL43" s="52" t="str">
        <f t="shared" si="15"/>
        <v>BAJO IMPACTO</v>
      </c>
      <c r="AM43" s="8"/>
      <c r="AN43" s="46">
        <f t="shared" si="16"/>
        <v>0</v>
      </c>
      <c r="AO43" s="51">
        <f t="shared" si="17"/>
        <v>0</v>
      </c>
      <c r="AP43" s="136" t="str">
        <f t="shared" si="18"/>
        <v>BAJO IMPACTO</v>
      </c>
      <c r="AQ43" s="137"/>
    </row>
    <row r="44" spans="1:43" ht="15.75" x14ac:dyDescent="0.25">
      <c r="A44" s="4" t="s">
        <v>108</v>
      </c>
      <c r="B44" s="5"/>
      <c r="C44" s="46">
        <f t="shared" si="0"/>
        <v>0</v>
      </c>
      <c r="D44" s="5"/>
      <c r="E44" s="46" t="str">
        <f t="shared" si="3"/>
        <v xml:space="preserve">0 </v>
      </c>
      <c r="F44" s="5"/>
      <c r="G44" s="46" t="str">
        <f t="shared" si="4"/>
        <v xml:space="preserve">0 </v>
      </c>
      <c r="H44" s="5"/>
      <c r="I44" s="46">
        <f t="shared" si="1"/>
        <v>0</v>
      </c>
      <c r="J44" s="7"/>
      <c r="K44" s="46">
        <f t="shared" si="5"/>
        <v>0</v>
      </c>
      <c r="L44" s="46">
        <f t="shared" si="6"/>
        <v>0</v>
      </c>
      <c r="M44" s="52" t="str">
        <f t="shared" si="7"/>
        <v>BAJO IMPACTO</v>
      </c>
      <c r="N44" s="3"/>
      <c r="O44" s="46" t="str">
        <f t="shared" si="8"/>
        <v>0</v>
      </c>
      <c r="P44" s="3"/>
      <c r="Q44" s="46" t="str">
        <f t="shared" si="9"/>
        <v>0</v>
      </c>
      <c r="R44" s="3"/>
      <c r="S44" s="46" t="str">
        <f t="shared" si="10"/>
        <v>0</v>
      </c>
      <c r="T44" s="46">
        <f t="shared" si="11"/>
        <v>0</v>
      </c>
      <c r="U44" s="53" t="str">
        <f t="shared" si="12"/>
        <v>BAJO IMPACTO</v>
      </c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6" t="str">
        <f t="shared" si="13"/>
        <v>0</v>
      </c>
      <c r="AI44" s="3"/>
      <c r="AJ44" s="46">
        <f t="shared" si="14"/>
        <v>0</v>
      </c>
      <c r="AK44" s="49">
        <f t="shared" si="2"/>
        <v>0</v>
      </c>
      <c r="AL44" s="52" t="str">
        <f t="shared" si="15"/>
        <v>BAJO IMPACTO</v>
      </c>
      <c r="AM44" s="8"/>
      <c r="AN44" s="46">
        <f t="shared" si="16"/>
        <v>0</v>
      </c>
      <c r="AO44" s="51">
        <f t="shared" si="17"/>
        <v>0</v>
      </c>
      <c r="AP44" s="136" t="str">
        <f t="shared" si="18"/>
        <v>BAJO IMPACTO</v>
      </c>
      <c r="AQ44" s="137"/>
    </row>
    <row r="45" spans="1:43" ht="15.75" x14ac:dyDescent="0.25">
      <c r="A45" s="4" t="s">
        <v>109</v>
      </c>
      <c r="B45" s="5"/>
      <c r="C45" s="46">
        <f t="shared" si="0"/>
        <v>0</v>
      </c>
      <c r="D45" s="5"/>
      <c r="E45" s="46" t="str">
        <f t="shared" si="3"/>
        <v xml:space="preserve">0 </v>
      </c>
      <c r="F45" s="5"/>
      <c r="G45" s="46" t="str">
        <f t="shared" si="4"/>
        <v xml:space="preserve">0 </v>
      </c>
      <c r="H45" s="5"/>
      <c r="I45" s="46">
        <f t="shared" si="1"/>
        <v>0</v>
      </c>
      <c r="J45" s="7"/>
      <c r="K45" s="46">
        <f t="shared" si="5"/>
        <v>0</v>
      </c>
      <c r="L45" s="46">
        <f t="shared" si="6"/>
        <v>0</v>
      </c>
      <c r="M45" s="52" t="str">
        <f t="shared" si="7"/>
        <v>BAJO IMPACTO</v>
      </c>
      <c r="N45" s="3"/>
      <c r="O45" s="46" t="str">
        <f t="shared" si="8"/>
        <v>0</v>
      </c>
      <c r="P45" s="3"/>
      <c r="Q45" s="46" t="str">
        <f t="shared" si="9"/>
        <v>0</v>
      </c>
      <c r="R45" s="3"/>
      <c r="S45" s="46" t="str">
        <f t="shared" si="10"/>
        <v>0</v>
      </c>
      <c r="T45" s="46">
        <f t="shared" si="11"/>
        <v>0</v>
      </c>
      <c r="U45" s="53" t="str">
        <f t="shared" si="12"/>
        <v>BAJO IMPACTO</v>
      </c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6" t="str">
        <f t="shared" si="13"/>
        <v>0</v>
      </c>
      <c r="AI45" s="3"/>
      <c r="AJ45" s="46">
        <f t="shared" si="14"/>
        <v>0</v>
      </c>
      <c r="AK45" s="49">
        <f t="shared" si="2"/>
        <v>0</v>
      </c>
      <c r="AL45" s="52" t="str">
        <f t="shared" si="15"/>
        <v>BAJO IMPACTO</v>
      </c>
      <c r="AM45" s="8"/>
      <c r="AN45" s="46">
        <f t="shared" si="16"/>
        <v>0</v>
      </c>
      <c r="AO45" s="51">
        <f t="shared" si="17"/>
        <v>0</v>
      </c>
      <c r="AP45" s="136" t="str">
        <f t="shared" si="18"/>
        <v>BAJO IMPACTO</v>
      </c>
      <c r="AQ45" s="137"/>
    </row>
    <row r="46" spans="1:43" ht="15.75" x14ac:dyDescent="0.25">
      <c r="A46" s="4" t="s">
        <v>110</v>
      </c>
      <c r="B46" s="5"/>
      <c r="C46" s="46">
        <f t="shared" si="0"/>
        <v>0</v>
      </c>
      <c r="D46" s="5"/>
      <c r="E46" s="46" t="str">
        <f t="shared" si="3"/>
        <v xml:space="preserve">0 </v>
      </c>
      <c r="F46" s="5"/>
      <c r="G46" s="46" t="str">
        <f t="shared" si="4"/>
        <v xml:space="preserve">0 </v>
      </c>
      <c r="H46" s="5"/>
      <c r="I46" s="46">
        <f t="shared" si="1"/>
        <v>0</v>
      </c>
      <c r="J46" s="7"/>
      <c r="K46" s="46">
        <f t="shared" si="5"/>
        <v>0</v>
      </c>
      <c r="L46" s="46">
        <f t="shared" si="6"/>
        <v>0</v>
      </c>
      <c r="M46" s="52" t="str">
        <f t="shared" si="7"/>
        <v>BAJO IMPACTO</v>
      </c>
      <c r="N46" s="3"/>
      <c r="O46" s="46" t="str">
        <f t="shared" si="8"/>
        <v>0</v>
      </c>
      <c r="P46" s="3"/>
      <c r="Q46" s="46" t="str">
        <f t="shared" si="9"/>
        <v>0</v>
      </c>
      <c r="R46" s="3"/>
      <c r="S46" s="46" t="str">
        <f t="shared" si="10"/>
        <v>0</v>
      </c>
      <c r="T46" s="46">
        <f t="shared" si="11"/>
        <v>0</v>
      </c>
      <c r="U46" s="53" t="str">
        <f t="shared" si="12"/>
        <v>BAJO IMPACTO</v>
      </c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6" t="str">
        <f t="shared" si="13"/>
        <v>0</v>
      </c>
      <c r="AI46" s="3"/>
      <c r="AJ46" s="46">
        <f t="shared" si="14"/>
        <v>0</v>
      </c>
      <c r="AK46" s="49">
        <f t="shared" si="2"/>
        <v>0</v>
      </c>
      <c r="AL46" s="52" t="str">
        <f t="shared" si="15"/>
        <v>BAJO IMPACTO</v>
      </c>
      <c r="AM46" s="8"/>
      <c r="AN46" s="46">
        <f t="shared" si="16"/>
        <v>0</v>
      </c>
      <c r="AO46" s="51">
        <f t="shared" si="17"/>
        <v>0</v>
      </c>
      <c r="AP46" s="136" t="str">
        <f t="shared" si="18"/>
        <v>BAJO IMPACTO</v>
      </c>
      <c r="AQ46" s="137"/>
    </row>
    <row r="47" spans="1:43" ht="15.75" x14ac:dyDescent="0.25">
      <c r="A47" s="4" t="s">
        <v>111</v>
      </c>
      <c r="B47" s="5"/>
      <c r="C47" s="46">
        <f t="shared" si="0"/>
        <v>0</v>
      </c>
      <c r="D47" s="5"/>
      <c r="E47" s="46" t="str">
        <f t="shared" si="3"/>
        <v xml:space="preserve">0 </v>
      </c>
      <c r="F47" s="5"/>
      <c r="G47" s="46" t="str">
        <f t="shared" si="4"/>
        <v xml:space="preserve">0 </v>
      </c>
      <c r="H47" s="5"/>
      <c r="I47" s="46">
        <f t="shared" si="1"/>
        <v>0</v>
      </c>
      <c r="J47" s="7"/>
      <c r="K47" s="46">
        <f t="shared" si="5"/>
        <v>0</v>
      </c>
      <c r="L47" s="46">
        <f t="shared" si="6"/>
        <v>0</v>
      </c>
      <c r="M47" s="52" t="str">
        <f t="shared" si="7"/>
        <v>BAJO IMPACTO</v>
      </c>
      <c r="N47" s="3"/>
      <c r="O47" s="46" t="str">
        <f t="shared" si="8"/>
        <v>0</v>
      </c>
      <c r="P47" s="3"/>
      <c r="Q47" s="46" t="str">
        <f t="shared" si="9"/>
        <v>0</v>
      </c>
      <c r="R47" s="3"/>
      <c r="S47" s="46" t="str">
        <f t="shared" si="10"/>
        <v>0</v>
      </c>
      <c r="T47" s="46">
        <f t="shared" si="11"/>
        <v>0</v>
      </c>
      <c r="U47" s="53" t="str">
        <f t="shared" si="12"/>
        <v>BAJO IMPACTO</v>
      </c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46" t="str">
        <f t="shared" si="13"/>
        <v>0</v>
      </c>
      <c r="AI47" s="3"/>
      <c r="AJ47" s="46">
        <f t="shared" si="14"/>
        <v>0</v>
      </c>
      <c r="AK47" s="49">
        <f t="shared" si="2"/>
        <v>0</v>
      </c>
      <c r="AL47" s="52" t="str">
        <f t="shared" si="15"/>
        <v>BAJO IMPACTO</v>
      </c>
      <c r="AM47" s="8"/>
      <c r="AN47" s="46">
        <f t="shared" si="16"/>
        <v>0</v>
      </c>
      <c r="AO47" s="51">
        <f t="shared" si="17"/>
        <v>0</v>
      </c>
      <c r="AP47" s="136" t="str">
        <f t="shared" si="18"/>
        <v>BAJO IMPACTO</v>
      </c>
      <c r="AQ47" s="137"/>
    </row>
    <row r="48" spans="1:43" ht="15.75" x14ac:dyDescent="0.25">
      <c r="A48" s="4" t="s">
        <v>112</v>
      </c>
      <c r="B48" s="5"/>
      <c r="C48" s="46">
        <f t="shared" si="0"/>
        <v>0</v>
      </c>
      <c r="D48" s="5"/>
      <c r="E48" s="46" t="str">
        <f t="shared" si="3"/>
        <v xml:space="preserve">0 </v>
      </c>
      <c r="F48" s="5"/>
      <c r="G48" s="46" t="str">
        <f t="shared" si="4"/>
        <v xml:space="preserve">0 </v>
      </c>
      <c r="H48" s="5"/>
      <c r="I48" s="46">
        <f t="shared" si="1"/>
        <v>0</v>
      </c>
      <c r="J48" s="7"/>
      <c r="K48" s="46">
        <f t="shared" si="5"/>
        <v>0</v>
      </c>
      <c r="L48" s="46">
        <f t="shared" si="6"/>
        <v>0</v>
      </c>
      <c r="M48" s="52" t="str">
        <f t="shared" si="7"/>
        <v>BAJO IMPACTO</v>
      </c>
      <c r="N48" s="3"/>
      <c r="O48" s="46" t="str">
        <f t="shared" si="8"/>
        <v>0</v>
      </c>
      <c r="P48" s="3"/>
      <c r="Q48" s="46" t="str">
        <f t="shared" si="9"/>
        <v>0</v>
      </c>
      <c r="R48" s="3"/>
      <c r="S48" s="46" t="str">
        <f t="shared" si="10"/>
        <v>0</v>
      </c>
      <c r="T48" s="46">
        <f t="shared" si="11"/>
        <v>0</v>
      </c>
      <c r="U48" s="53" t="str">
        <f t="shared" si="12"/>
        <v>BAJO IMPACTO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6" t="str">
        <f t="shared" si="13"/>
        <v>0</v>
      </c>
      <c r="AI48" s="3"/>
      <c r="AJ48" s="46">
        <f t="shared" si="14"/>
        <v>0</v>
      </c>
      <c r="AK48" s="49">
        <f t="shared" si="2"/>
        <v>0</v>
      </c>
      <c r="AL48" s="52" t="str">
        <f t="shared" si="15"/>
        <v>BAJO IMPACTO</v>
      </c>
      <c r="AM48" s="8"/>
      <c r="AN48" s="46">
        <f t="shared" si="16"/>
        <v>0</v>
      </c>
      <c r="AO48" s="51">
        <f t="shared" si="17"/>
        <v>0</v>
      </c>
      <c r="AP48" s="136" t="str">
        <f t="shared" si="18"/>
        <v>BAJO IMPACTO</v>
      </c>
      <c r="AQ48" s="137"/>
    </row>
    <row r="49" spans="1:43" ht="16.5" thickBot="1" x14ac:dyDescent="0.3">
      <c r="A49" s="6" t="s">
        <v>113</v>
      </c>
      <c r="B49" s="5"/>
      <c r="C49" s="46">
        <f t="shared" si="0"/>
        <v>0</v>
      </c>
      <c r="D49" s="5"/>
      <c r="E49" s="46" t="str">
        <f t="shared" si="3"/>
        <v xml:space="preserve">0 </v>
      </c>
      <c r="F49" s="5"/>
      <c r="G49" s="46" t="str">
        <f t="shared" si="4"/>
        <v xml:space="preserve">0 </v>
      </c>
      <c r="H49" s="5"/>
      <c r="I49" s="46">
        <f t="shared" si="1"/>
        <v>0</v>
      </c>
      <c r="J49" s="7"/>
      <c r="K49" s="46">
        <f t="shared" si="5"/>
        <v>0</v>
      </c>
      <c r="L49" s="46">
        <f t="shared" si="6"/>
        <v>0</v>
      </c>
      <c r="M49" s="50" t="str">
        <f t="shared" si="7"/>
        <v>BAJO IMPACTO</v>
      </c>
      <c r="N49" s="3"/>
      <c r="O49" s="46" t="str">
        <f t="shared" si="8"/>
        <v>0</v>
      </c>
      <c r="P49" s="3"/>
      <c r="Q49" s="46" t="str">
        <f t="shared" si="9"/>
        <v>0</v>
      </c>
      <c r="R49" s="3"/>
      <c r="S49" s="46" t="str">
        <f t="shared" si="10"/>
        <v>0</v>
      </c>
      <c r="T49" s="46">
        <f t="shared" si="11"/>
        <v>0</v>
      </c>
      <c r="U49" s="54" t="str">
        <f t="shared" si="12"/>
        <v>BAJO IMPACTO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46" t="str">
        <f t="shared" si="13"/>
        <v>0</v>
      </c>
      <c r="AI49" s="3"/>
      <c r="AJ49" s="46">
        <f t="shared" si="14"/>
        <v>0</v>
      </c>
      <c r="AK49" s="49">
        <f t="shared" si="2"/>
        <v>0</v>
      </c>
      <c r="AL49" s="54" t="str">
        <f>IF(AK49&gt;=10,"ALTO IMPACTO","BAJO IMPACTO")</f>
        <v>BAJO IMPACTO</v>
      </c>
      <c r="AM49" s="8"/>
      <c r="AN49" s="46">
        <f t="shared" si="16"/>
        <v>0</v>
      </c>
      <c r="AO49" s="51">
        <f t="shared" si="17"/>
        <v>0</v>
      </c>
      <c r="AP49" s="134" t="str">
        <f t="shared" si="18"/>
        <v>BAJO IMPACTO</v>
      </c>
      <c r="AQ49" s="135"/>
    </row>
    <row r="50" spans="1:43" ht="19.5" thickBot="1" x14ac:dyDescent="0.45">
      <c r="A50" s="55" t="s">
        <v>40</v>
      </c>
      <c r="B50" s="56">
        <f>SUM(B15:B49)</f>
        <v>438000</v>
      </c>
      <c r="C50" s="57"/>
      <c r="D50" s="56">
        <f>SUM(D15:D49)</f>
        <v>0</v>
      </c>
      <c r="E50" s="58"/>
      <c r="F50" s="56">
        <f>SUM(F15:F49)</f>
        <v>0</v>
      </c>
      <c r="G50" s="58"/>
      <c r="H50" s="56">
        <f>SUM(H15:H49)</f>
        <v>2640550</v>
      </c>
      <c r="I50" s="58"/>
      <c r="J50" s="59">
        <f>SUM(J15:J49)</f>
        <v>100</v>
      </c>
      <c r="K50" s="58"/>
      <c r="L50" s="58"/>
      <c r="M50" s="58"/>
      <c r="N50" s="59">
        <f>SUM(N15:N49)</f>
        <v>0</v>
      </c>
      <c r="O50" s="58"/>
      <c r="P50" s="59">
        <f>SUM(P15:P49)</f>
        <v>0</v>
      </c>
      <c r="Q50" s="58"/>
      <c r="R50" s="59">
        <f>SUM(R15:R49)</f>
        <v>0</v>
      </c>
      <c r="S50" s="58"/>
      <c r="T50" s="58"/>
      <c r="U50" s="60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>
        <f>SUM(AG15:AG49)</f>
        <v>0</v>
      </c>
      <c r="AH50" s="58"/>
      <c r="AI50" s="58">
        <f>SUM(AI15:AI49)</f>
        <v>1</v>
      </c>
      <c r="AJ50" s="58"/>
      <c r="AK50" s="58"/>
      <c r="AL50" s="58"/>
      <c r="AM50" s="58"/>
      <c r="AN50" s="58"/>
      <c r="AO50" s="58"/>
      <c r="AP50" s="55"/>
      <c r="AQ50" s="60"/>
    </row>
    <row r="51" spans="1:43" x14ac:dyDescent="0.25">
      <c r="C51" s="2"/>
    </row>
    <row r="52" spans="1:43" x14ac:dyDescent="0.25">
      <c r="C52" s="2"/>
    </row>
    <row r="53" spans="1:43" x14ac:dyDescent="0.25">
      <c r="C53" s="2"/>
    </row>
  </sheetData>
  <sheetProtection algorithmName="SHA-512" hashValue="ArWqunei2QGeABCn4dygmi6wnoK/gxMcB2uqyXl66R2RfkPlIRCrxk+kOzKG25iyE9ZaR0s9Gx9G1ZNU8V4wNA==" saltValue="gZI3963kxBexRnvqUoKiLQ==" spinCount="100000" sheet="1" objects="1" scenarios="1" formatCells="0" formatColumns="0" formatRows="0" insertColumns="0" insertRows="0" insertHyperlinks="0" sort="0" autoFilter="0" pivotTables="0"/>
  <mergeCells count="121">
    <mergeCell ref="AP48:AQ48"/>
    <mergeCell ref="AP49:AQ49"/>
    <mergeCell ref="AP43:AQ43"/>
    <mergeCell ref="AP44:AQ44"/>
    <mergeCell ref="AP45:AQ45"/>
    <mergeCell ref="AP46:AQ46"/>
    <mergeCell ref="AP47:AQ47"/>
    <mergeCell ref="AP38:AQ38"/>
    <mergeCell ref="AP39:AQ39"/>
    <mergeCell ref="AP40:AQ40"/>
    <mergeCell ref="AP41:AQ41"/>
    <mergeCell ref="AP42:AQ42"/>
    <mergeCell ref="AP33:AQ33"/>
    <mergeCell ref="AP34:AQ34"/>
    <mergeCell ref="AP35:AQ35"/>
    <mergeCell ref="AP36:AQ36"/>
    <mergeCell ref="AP37:AQ37"/>
    <mergeCell ref="AP28:AQ28"/>
    <mergeCell ref="AP29:AQ29"/>
    <mergeCell ref="AP30:AQ30"/>
    <mergeCell ref="AP31:AQ31"/>
    <mergeCell ref="AP32:AQ32"/>
    <mergeCell ref="AP23:AQ23"/>
    <mergeCell ref="AP24:AQ24"/>
    <mergeCell ref="AP25:AQ25"/>
    <mergeCell ref="AP26:AQ26"/>
    <mergeCell ref="AP27:AQ27"/>
    <mergeCell ref="AP18:AQ18"/>
    <mergeCell ref="AP19:AQ19"/>
    <mergeCell ref="AP20:AQ20"/>
    <mergeCell ref="AP21:AQ21"/>
    <mergeCell ref="AP22:AQ22"/>
    <mergeCell ref="B4:L4"/>
    <mergeCell ref="B5:L5"/>
    <mergeCell ref="AP15:AQ15"/>
    <mergeCell ref="AP16:AQ16"/>
    <mergeCell ref="AP17:AQ17"/>
    <mergeCell ref="H10:I10"/>
    <mergeCell ref="J10:K10"/>
    <mergeCell ref="A4:A14"/>
    <mergeCell ref="D7:E7"/>
    <mergeCell ref="D8:E8"/>
    <mergeCell ref="D9:E9"/>
    <mergeCell ref="D10:E10"/>
    <mergeCell ref="D11:E11"/>
    <mergeCell ref="F9:G9"/>
    <mergeCell ref="F11:G11"/>
    <mergeCell ref="F12:G12"/>
    <mergeCell ref="H7:I7"/>
    <mergeCell ref="H8:I8"/>
    <mergeCell ref="M7:M14"/>
    <mergeCell ref="H9:I9"/>
    <mergeCell ref="H11:I11"/>
    <mergeCell ref="H12:I12"/>
    <mergeCell ref="R12:S12"/>
    <mergeCell ref="N11:O11"/>
    <mergeCell ref="F10:G10"/>
    <mergeCell ref="B6:L6"/>
    <mergeCell ref="J12:K12"/>
    <mergeCell ref="B11:C11"/>
    <mergeCell ref="B12:C12"/>
    <mergeCell ref="B10:C10"/>
    <mergeCell ref="D12:E12"/>
    <mergeCell ref="B7:C7"/>
    <mergeCell ref="B8:C8"/>
    <mergeCell ref="B9:C9"/>
    <mergeCell ref="L7:L14"/>
    <mergeCell ref="F7:G7"/>
    <mergeCell ref="F8:G8"/>
    <mergeCell ref="J7:K7"/>
    <mergeCell ref="J8:K8"/>
    <mergeCell ref="J9:K9"/>
    <mergeCell ref="J11:K11"/>
    <mergeCell ref="AG11:AH11"/>
    <mergeCell ref="AI11:AJ11"/>
    <mergeCell ref="AG12:AH12"/>
    <mergeCell ref="AI12:AJ12"/>
    <mergeCell ref="N5:T5"/>
    <mergeCell ref="N6:T6"/>
    <mergeCell ref="T7:T14"/>
    <mergeCell ref="R10:S10"/>
    <mergeCell ref="P10:Q10"/>
    <mergeCell ref="R7:S7"/>
    <mergeCell ref="N8:O8"/>
    <mergeCell ref="P8:Q8"/>
    <mergeCell ref="R8:S8"/>
    <mergeCell ref="N9:O9"/>
    <mergeCell ref="P9:Q9"/>
    <mergeCell ref="R9:S9"/>
    <mergeCell ref="P7:Q7"/>
    <mergeCell ref="P11:Q11"/>
    <mergeCell ref="N7:O7"/>
    <mergeCell ref="N10:O10"/>
    <mergeCell ref="U7:U14"/>
    <mergeCell ref="R11:S11"/>
    <mergeCell ref="N12:O12"/>
    <mergeCell ref="P12:Q12"/>
    <mergeCell ref="N4:T4"/>
    <mergeCell ref="A1:B2"/>
    <mergeCell ref="C2:U2"/>
    <mergeCell ref="V2:AJ2"/>
    <mergeCell ref="AK2:AQ2"/>
    <mergeCell ref="C1:AQ1"/>
    <mergeCell ref="AN4:AN14"/>
    <mergeCell ref="V4:AK4"/>
    <mergeCell ref="V5:AK5"/>
    <mergeCell ref="V6:AK6"/>
    <mergeCell ref="AK7:AK14"/>
    <mergeCell ref="AG7:AH7"/>
    <mergeCell ref="AI7:AJ7"/>
    <mergeCell ref="AG8:AH8"/>
    <mergeCell ref="AI8:AJ8"/>
    <mergeCell ref="AG9:AH9"/>
    <mergeCell ref="AI9:AJ9"/>
    <mergeCell ref="AG10:AH10"/>
    <mergeCell ref="V9:AF9"/>
    <mergeCell ref="V11:AF12"/>
    <mergeCell ref="AL7:AL14"/>
    <mergeCell ref="AM5:AM7"/>
    <mergeCell ref="AM8:AM13"/>
    <mergeCell ref="AI10:AJ10"/>
  </mergeCells>
  <conditionalFormatting sqref="AP15:AP49 M15:M49 U15:U49 AL15:AL49">
    <cfRule type="cellIs" dxfId="2" priority="15" operator="equal">
      <formula>"ALTO IMPACTO"</formula>
    </cfRule>
  </conditionalFormatting>
  <conditionalFormatting sqref="AP15:AP49 M15:M49 U15:U49 AL15:AL49">
    <cfRule type="cellIs" dxfId="1" priority="14" operator="equal">
      <formula>"ALTO IMPACTO"</formula>
    </cfRule>
  </conditionalFormatting>
  <conditionalFormatting sqref="AP15:AP49 M15:M49 U15:U49 AL15:AL49">
    <cfRule type="cellIs" dxfId="0" priority="13" operator="equal">
      <formula>"BAJO IMPACTO"</formula>
    </cfRule>
  </conditionalFormatting>
  <dataValidations disablePrompts="1" xWindow="409" yWindow="433" count="5">
    <dataValidation type="whole" allowBlank="1" showInputMessage="1" showErrorMessage="1" sqref="N11:S12 AG11:AJ12 B11:K12">
      <formula1>-10101010</formula1>
      <formula2>-101010</formula2>
    </dataValidation>
    <dataValidation type="list" allowBlank="1" showInputMessage="1" showErrorMessage="1" errorTitle="ERROR" error="NO SELECCIONO UN ELEMENTO DE LA LISTA VALIDO" promptTitle="VALOR DEL INDICADOR" prompt="SELECCIONE DE LA LISTA UNO DE LOS VALORES" sqref="V15:V49">
      <formula1>$BB$16:$BB$18</formula1>
    </dataValidation>
    <dataValidation type="list" allowBlank="1" showInputMessage="1" showErrorMessage="1" errorTitle="ERROR" error="NO SELECCIONO UN ELEMENTO DE LA LISTA VALIDO" promptTitle="VALOR DEL INDICADOR" prompt="SELECCIONES DE LA LISTA UNO DE LOS VALORES" sqref="W15:W49">
      <formula1>$BC$16:$BC$17</formula1>
    </dataValidation>
    <dataValidation type="list" allowBlank="1" showInputMessage="1" showErrorMessage="1" errorTitle="ERROR" error="NO SELECCIONO UN ELEMENTO DE LA LISTA VALIDO" promptTitle="VALOR DEL INDICADOR" prompt="SELECCIONE DE LA LISTA UNO DE LOS VALORES " sqref="X15:X49 AA15:AA49 AC15:AD49">
      <formula1>$BD$16:$BD$18</formula1>
    </dataValidation>
    <dataValidation type="list" allowBlank="1" showInputMessage="1" showErrorMessage="1" errorTitle="ERROR" error="NO SELECCIONO UN ELEMENTO DE LA LISTA VALIDA" promptTitle="VALOR DEL INDICADOR" prompt="SELECCIONE DE LA LISTA UNO DE LOS VALORES" sqref="Y15:Z49 AB15:AB49 AE15:AF49">
      <formula1>$BE$16:$BE$18</formula1>
    </dataValidation>
  </dataValidations>
  <printOptions horizontalCentered="1" verticalCentered="1"/>
  <pageMargins left="0" right="0" top="0" bottom="0" header="0.19685039370078741" footer="0.31496062992125984"/>
  <pageSetup paperSize="5" scale="80" orientation="landscape" r:id="rId1"/>
  <headerFooter>
    <oddHeader>&amp;C&amp;"Tahoma,Negrita"&amp;10 &amp;"Tahoma,Normal"
&amp;R
Proceso: Control Fiscal
RCF-01 
Versión 01</oddHeader>
    <oddFooter>&amp;R&amp;"Tahoma,Normal"&amp;10Página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CONTRALORIAS TERR.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luz gaona</cp:lastModifiedBy>
  <cp:lastPrinted>2023-03-14T20:49:00Z</cp:lastPrinted>
  <dcterms:created xsi:type="dcterms:W3CDTF">2011-08-18T22:42:40Z</dcterms:created>
  <dcterms:modified xsi:type="dcterms:W3CDTF">2023-04-25T19:42:32Z</dcterms:modified>
</cp:coreProperties>
</file>